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384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400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WM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3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40" t="inlineStr">
        <is>
          <t>Financial Performance (10-Year)</t>
        </is>
      </c>
      <c r="B120" s="441" t="n"/>
      <c r="C120" s="441" t="n"/>
      <c r="D120" s="441" t="n"/>
      <c r="E120" s="441" t="n"/>
      <c r="F120" s="441" t="n"/>
      <c r="G120" s="441" t="n"/>
      <c r="H120" s="441" t="n"/>
      <c r="I120" s="441" t="n"/>
      <c r="J120" s="441" t="n"/>
      <c r="K120" s="441" t="n"/>
      <c r="L120" s="441" t="n"/>
      <c r="M120" s="441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3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40" t="inlineStr">
        <is>
          <t>Valuation</t>
        </is>
      </c>
      <c r="B279" s="441" t="n"/>
      <c r="C279" s="441" t="n"/>
      <c r="D279" s="441" t="n"/>
      <c r="E279" s="441" t="n"/>
      <c r="F279" s="441" t="n"/>
      <c r="G279" s="441" t="n"/>
      <c r="H279" s="441" t="n"/>
      <c r="I279" s="441" t="n"/>
      <c r="J279" s="441" t="n"/>
      <c r="K279" s="441" t="n"/>
      <c r="L279" s="441" t="n"/>
      <c r="M279" s="441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3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3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85" t="inlineStr">
        <is>
          <t>WACC \ TGR</t>
        </is>
      </c>
      <c r="B360" s="447">
        <f>Valuation!B$148</f>
        <v/>
      </c>
      <c r="C360" s="447">
        <f>Valuation!C$148</f>
        <v/>
      </c>
      <c r="D360" s="447">
        <f>Valuation!D$148</f>
        <v/>
      </c>
      <c r="E360" s="447">
        <f>Valuation!E$148</f>
        <v/>
      </c>
      <c r="F360" s="447">
        <f>Valuation!F$148</f>
        <v/>
      </c>
      <c r="G360" s="447">
        <f>Valuation!G$148</f>
        <v/>
      </c>
      <c r="H360" s="447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7">
        <f>Valuation!$A$149</f>
        <v/>
      </c>
      <c r="B361" s="451">
        <f>Valuation!B$149</f>
        <v/>
      </c>
      <c r="C361" s="451">
        <f>Valuation!C$149</f>
        <v/>
      </c>
      <c r="D361" s="451">
        <f>Valuation!D$149</f>
        <v/>
      </c>
      <c r="E361" s="451">
        <f>Valuation!E$149</f>
        <v/>
      </c>
      <c r="F361" s="451">
        <f>Valuation!F$149</f>
        <v/>
      </c>
      <c r="G361" s="451">
        <f>Valuation!G$149</f>
        <v/>
      </c>
      <c r="H361" s="451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7">
        <f>Valuation!$A$150</f>
        <v/>
      </c>
      <c r="B362" s="451">
        <f>Valuation!B$150</f>
        <v/>
      </c>
      <c r="C362" s="451">
        <f>Valuation!C$150</f>
        <v/>
      </c>
      <c r="D362" s="451">
        <f>Valuation!D$150</f>
        <v/>
      </c>
      <c r="E362" s="451">
        <f>Valuation!E$150</f>
        <v/>
      </c>
      <c r="F362" s="451">
        <f>Valuation!F$150</f>
        <v/>
      </c>
      <c r="G362" s="451">
        <f>Valuation!G$150</f>
        <v/>
      </c>
      <c r="H362" s="451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7">
        <f>Valuation!$A$151</f>
        <v/>
      </c>
      <c r="B363" s="451">
        <f>Valuation!B$151</f>
        <v/>
      </c>
      <c r="C363" s="451">
        <f>Valuation!C$151</f>
        <v/>
      </c>
      <c r="D363" s="451">
        <f>Valuation!D$151</f>
        <v/>
      </c>
      <c r="E363" s="451">
        <f>Valuation!E$151</f>
        <v/>
      </c>
      <c r="F363" s="451">
        <f>Valuation!F$151</f>
        <v/>
      </c>
      <c r="G363" s="451">
        <f>Valuation!G$151</f>
        <v/>
      </c>
      <c r="H363" s="451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7">
        <f>Valuation!$A$152</f>
        <v/>
      </c>
      <c r="B364" s="451">
        <f>Valuation!B$152</f>
        <v/>
      </c>
      <c r="C364" s="451">
        <f>Valuation!C$152</f>
        <v/>
      </c>
      <c r="D364" s="451">
        <f>Valuation!D$152</f>
        <v/>
      </c>
      <c r="E364" s="451">
        <f>Valuation!E$152</f>
        <v/>
      </c>
      <c r="F364" s="451">
        <f>Valuation!F$152</f>
        <v/>
      </c>
      <c r="G364" s="451">
        <f>Valuation!G$152</f>
        <v/>
      </c>
      <c r="H364" s="451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7">
        <f>Valuation!$A$153</f>
        <v/>
      </c>
      <c r="B365" s="451">
        <f>Valuation!B$153</f>
        <v/>
      </c>
      <c r="C365" s="451">
        <f>Valuation!C$153</f>
        <v/>
      </c>
      <c r="D365" s="451">
        <f>Valuation!D$153</f>
        <v/>
      </c>
      <c r="E365" s="451">
        <f>Valuation!E$153</f>
        <v/>
      </c>
      <c r="F365" s="451">
        <f>Valuation!F$153</f>
        <v/>
      </c>
      <c r="G365" s="451">
        <f>Valuation!G$153</f>
        <v/>
      </c>
      <c r="H365" s="451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7">
        <f>Valuation!$A$154</f>
        <v/>
      </c>
      <c r="B366" s="451">
        <f>Valuation!B$154</f>
        <v/>
      </c>
      <c r="C366" s="451">
        <f>Valuation!C$154</f>
        <v/>
      </c>
      <c r="D366" s="451">
        <f>Valuation!D$154</f>
        <v/>
      </c>
      <c r="E366" s="451">
        <f>Valuation!E$154</f>
        <v/>
      </c>
      <c r="F366" s="451">
        <f>Valuation!F$154</f>
        <v/>
      </c>
      <c r="G366" s="451">
        <f>Valuation!G$154</f>
        <v/>
      </c>
      <c r="H366" s="451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7">
        <f>Valuation!$A$155</f>
        <v/>
      </c>
      <c r="B367" s="451">
        <f>Valuation!B$155</f>
        <v/>
      </c>
      <c r="C367" s="451">
        <f>Valuation!C$155</f>
        <v/>
      </c>
      <c r="D367" s="451">
        <f>Valuation!D$155</f>
        <v/>
      </c>
      <c r="E367" s="451">
        <f>Valuation!E$155</f>
        <v/>
      </c>
      <c r="F367" s="451">
        <f>Valuation!F$155</f>
        <v/>
      </c>
      <c r="G367" s="451">
        <f>Valuation!G$155</f>
        <v/>
      </c>
      <c r="H367" s="451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7">
        <f>Valuation!$A$156</f>
        <v/>
      </c>
      <c r="B368" s="451">
        <f>Valuation!B$156</f>
        <v/>
      </c>
      <c r="C368" s="451">
        <f>Valuation!C$156</f>
        <v/>
      </c>
      <c r="D368" s="451">
        <f>Valuation!D$156</f>
        <v/>
      </c>
      <c r="E368" s="451">
        <f>Valuation!E$156</f>
        <v/>
      </c>
      <c r="F368" s="451">
        <f>Valuation!F$156</f>
        <v/>
      </c>
      <c r="G368" s="451">
        <f>Valuation!G$156</f>
        <v/>
      </c>
      <c r="H368" s="451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7">
        <f>Valuation!$A$157</f>
        <v/>
      </c>
      <c r="B369" s="451">
        <f>Valuation!B$157</f>
        <v/>
      </c>
      <c r="C369" s="451">
        <f>Valuation!C$157</f>
        <v/>
      </c>
      <c r="D369" s="451">
        <f>Valuation!D$157</f>
        <v/>
      </c>
      <c r="E369" s="451">
        <f>Valuation!E$157</f>
        <v/>
      </c>
      <c r="F369" s="451">
        <f>Valuation!F$157</f>
        <v/>
      </c>
      <c r="G369" s="451">
        <f>Valuation!G$157</f>
        <v/>
      </c>
      <c r="H369" s="451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40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3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0" t="n"/>
      <c r="C4" s="510" t="n"/>
      <c r="D4" s="510" t="n"/>
      <c r="E4" s="510" t="n"/>
      <c r="F4" s="510" t="n"/>
      <c r="G4" s="510" t="n"/>
      <c r="H4" s="510" t="n"/>
      <c r="I4" s="510" t="n"/>
      <c r="J4" s="510" t="n"/>
      <c r="K4" s="510" t="n"/>
      <c r="L4" s="510" t="n"/>
      <c r="M4" s="51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226.44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399.7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90508.068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22706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113214.068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15.78776572305118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33.79701492537313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6.966848095002474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0.0307668613981738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0.01561287107172953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0" t="n"/>
      <c r="C23" s="510" t="n"/>
      <c r="D23" s="510" t="n"/>
      <c r="E23" s="510" t="n"/>
      <c r="F23" s="510" t="n"/>
      <c r="G23" s="510" t="n"/>
      <c r="H23" s="510" t="n"/>
      <c r="I23" s="510" t="n"/>
      <c r="J23" s="510" t="n"/>
      <c r="K23" s="510" t="n"/>
      <c r="L23" s="510" t="n"/>
      <c r="M23" s="510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0.424</v>
      </c>
      <c r="C26" s="524" t="inlineStr">
        <is>
          <t>Market-input cost of capital: the APPROVED WACC is Valuation!B15 (6.36%)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25" t="n">
        <v>0.0075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23" t="n">
        <v>0.039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23" t="n">
        <v>0.24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0.2006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0" t="n"/>
      <c r="C39" s="510" t="n"/>
      <c r="D39" s="510" t="n"/>
      <c r="E39" s="510" t="n"/>
      <c r="F39" s="510" t="n"/>
      <c r="G39" s="510" t="n"/>
      <c r="H39" s="510" t="n"/>
      <c r="I39" s="510" t="n"/>
      <c r="J39" s="510" t="n"/>
      <c r="K39" s="510" t="n"/>
      <c r="L39" s="510" t="n"/>
      <c r="M39" s="510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53.37</v>
      </c>
      <c r="C41" s="438" t="n">
        <v>70.91</v>
      </c>
      <c r="D41" s="438" t="n">
        <v>86.3</v>
      </c>
      <c r="E41" s="438" t="n">
        <v>88.98999999999999</v>
      </c>
      <c r="F41" s="438" t="n">
        <v>113.96</v>
      </c>
      <c r="G41" s="438" t="n">
        <v>117.93</v>
      </c>
      <c r="H41" s="438" t="n">
        <v>166.9</v>
      </c>
      <c r="I41" s="438" t="n">
        <v>156.88</v>
      </c>
      <c r="J41" s="438" t="n">
        <v>179.1</v>
      </c>
      <c r="K41" s="438" t="n">
        <v>201.79</v>
      </c>
      <c r="L41" s="438" t="n">
        <v>219.71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0" t="n"/>
      <c r="C44" s="510" t="n"/>
      <c r="D44" s="510" t="n"/>
      <c r="E44" s="510" t="n"/>
      <c r="F44" s="510" t="n"/>
      <c r="G44" s="510" t="n"/>
      <c r="H44" s="510" t="n"/>
      <c r="I44" s="510" t="n"/>
      <c r="J44" s="510" t="n"/>
      <c r="K44" s="510" t="n"/>
      <c r="L44" s="510" t="n"/>
      <c r="M44" s="51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22" t="n">
        <v>15.51</v>
      </c>
      <c r="C46" s="522" t="n">
        <v>17.23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22" t="n">
        <v>31.4</v>
      </c>
      <c r="C47" s="522" t="n">
        <v>39.88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22" t="n">
        <v>3.66</v>
      </c>
      <c r="C48" s="522" t="n">
        <v>2.91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WM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Waste Management,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— Environmental &amp; Waste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226.44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90510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13609</v>
      </c>
      <c r="D14" s="379" t="n">
        <v>14485</v>
      </c>
      <c r="E14" s="379" t="n">
        <v>14914</v>
      </c>
      <c r="F14" s="379" t="n">
        <v>15455</v>
      </c>
      <c r="G14" s="379" t="n">
        <v>15218</v>
      </c>
      <c r="H14" s="379" t="n">
        <v>17931</v>
      </c>
      <c r="I14" s="379" t="n">
        <v>19698</v>
      </c>
      <c r="J14" s="379" t="n">
        <v>20426</v>
      </c>
      <c r="K14" s="379" t="n">
        <v>22063</v>
      </c>
      <c r="L14" s="379" t="n">
        <v>25204</v>
      </c>
      <c r="M14" s="308" t="inlineStr">
        <is>
          <t>WM 10k 2025.pdf | p.78 | Consolidated Statements of Operations | Operating revenues | as-printed: 25,204</t>
        </is>
      </c>
      <c r="N14" s="380" t="n">
        <v>5159</v>
      </c>
      <c r="O14" s="380" t="n">
        <v>5402</v>
      </c>
      <c r="P14" s="380" t="n">
        <v>5609</v>
      </c>
      <c r="Q14" s="380" t="n">
        <v>5893</v>
      </c>
      <c r="R14" s="380" t="n">
        <v>6018</v>
      </c>
      <c r="S14" s="380" t="n">
        <v>6430</v>
      </c>
      <c r="T14" s="380" t="n">
        <v>6443</v>
      </c>
      <c r="U14" s="380" t="n">
        <v>6313</v>
      </c>
      <c r="V14" s="381" t="n">
        <v>6227</v>
      </c>
      <c r="W14" s="381" t="n">
        <v>6684</v>
      </c>
      <c r="X14" s="477" t="n"/>
      <c r="Y14" s="477" t="n"/>
    </row>
    <row r="15" ht="15" customHeight="1" s="74">
      <c r="A15" s="17" t="inlineStr">
        <is>
          <t>Cost of Goods Sold</t>
        </is>
      </c>
      <c r="B15" s="382" t="n"/>
      <c r="C15" s="382" t="n">
        <v>8486</v>
      </c>
      <c r="D15" s="382" t="n">
        <v>9021</v>
      </c>
      <c r="E15" s="382" t="n">
        <v>9249</v>
      </c>
      <c r="F15" s="382" t="n">
        <v>9496</v>
      </c>
      <c r="G15" s="382" t="n">
        <v>9341</v>
      </c>
      <c r="H15" s="382" t="n">
        <v>11111</v>
      </c>
      <c r="I15" s="382" t="n">
        <v>12294</v>
      </c>
      <c r="J15" s="382" t="n">
        <v>12606</v>
      </c>
      <c r="K15" s="382" t="n">
        <v>13383</v>
      </c>
      <c r="L15" s="382" t="n">
        <v>15012</v>
      </c>
      <c r="M15" s="308" t="inlineStr">
        <is>
          <t>WM 10k 2025.pdf | p.78 | Consolidated Statements of Operations | Operating | as-printed: 15,012</t>
        </is>
      </c>
      <c r="N15" s="383" t="n">
        <v>3140</v>
      </c>
      <c r="O15" s="383" t="n">
        <v>3291</v>
      </c>
      <c r="P15" s="383" t="n">
        <v>3399</v>
      </c>
      <c r="Q15" s="383" t="n">
        <v>3553</v>
      </c>
      <c r="R15" s="383" t="n">
        <v>3647</v>
      </c>
      <c r="S15" s="383" t="n">
        <v>3839</v>
      </c>
      <c r="T15" s="383" t="n">
        <v>3833</v>
      </c>
      <c r="U15" s="383" t="n">
        <v>3693</v>
      </c>
      <c r="V15" s="384" t="n">
        <v>3694</v>
      </c>
      <c r="W15" s="384" t="n">
        <v>3955</v>
      </c>
      <c r="X15" s="477" t="n"/>
      <c r="Y15" s="477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78">
        <f>IFERROR(IF(OR(NOT(ISNUMBER(Data!X14)),NOT(ISNUMBER(Data!X15))),"-",Data!X14-Data!X15),"-")</f>
        <v/>
      </c>
      <c r="Y16" s="478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1410</v>
      </c>
      <c r="D17" s="382" t="n">
        <v>1468</v>
      </c>
      <c r="E17" s="382" t="n">
        <v>1453</v>
      </c>
      <c r="F17" s="382" t="n">
        <v>1631</v>
      </c>
      <c r="G17" s="382" t="n">
        <v>1728</v>
      </c>
      <c r="H17" s="382" t="n">
        <v>1864</v>
      </c>
      <c r="I17" s="382" t="n">
        <v>1938</v>
      </c>
      <c r="J17" s="382" t="n">
        <v>1926</v>
      </c>
      <c r="K17" s="382" t="n">
        <v>2264</v>
      </c>
      <c r="L17" s="382" t="n">
        <v>2722</v>
      </c>
      <c r="M17" s="308" t="inlineStr">
        <is>
          <t>WM 10k 2025.pdf | p.78 | Consolidated Statements of Operations | Selling, general and administrative | as-printed: 2,722</t>
        </is>
      </c>
      <c r="N17" s="383" t="n">
        <v>491</v>
      </c>
      <c r="O17" s="383" t="n">
        <v>501</v>
      </c>
      <c r="P17" s="383" t="n">
        <v>525</v>
      </c>
      <c r="Q17" s="383" t="n">
        <v>747</v>
      </c>
      <c r="R17" s="383" t="n">
        <v>687</v>
      </c>
      <c r="S17" s="383" t="n">
        <v>696</v>
      </c>
      <c r="T17" s="383" t="n">
        <v>665</v>
      </c>
      <c r="U17" s="383" t="n">
        <v>674</v>
      </c>
      <c r="V17" s="384" t="n">
        <v>707</v>
      </c>
      <c r="W17" s="384" t="n">
        <v>683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2827</v>
      </c>
      <c r="D19" s="71" t="n">
        <v>2828</v>
      </c>
      <c r="E19" s="71" t="n">
        <v>2876</v>
      </c>
      <c r="F19" s="71" t="n">
        <v>3253</v>
      </c>
      <c r="G19" s="71" t="n">
        <v>3443</v>
      </c>
      <c r="H19" s="71" t="n">
        <v>3855</v>
      </c>
      <c r="I19" s="71" t="n">
        <v>4039</v>
      </c>
      <c r="J19" s="71" t="n">
        <v>4245</v>
      </c>
      <c r="K19" s="71" t="n">
        <v>4617</v>
      </c>
      <c r="L19" s="71" t="n">
        <v>5884</v>
      </c>
      <c r="N19" s="216" t="n">
        <v>1003</v>
      </c>
      <c r="O19" s="216" t="n">
        <v>1102</v>
      </c>
      <c r="P19" s="216" t="n">
        <v>1091</v>
      </c>
      <c r="Q19" s="216" t="n">
        <v>1421</v>
      </c>
      <c r="R19" s="216" t="n">
        <v>1358</v>
      </c>
      <c r="S19" s="216" t="n">
        <v>1440</v>
      </c>
      <c r="T19" s="216" t="n">
        <v>1621</v>
      </c>
      <c r="U19" s="216" t="n">
        <v>1465</v>
      </c>
      <c r="V19" s="256" t="n">
        <v>1420</v>
      </c>
      <c r="W19" s="256" t="n">
        <v>1476</v>
      </c>
      <c r="X19" s="478" t="n"/>
      <c r="Y19" s="478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1301</v>
      </c>
      <c r="D21" s="382" t="n">
        <v>1376</v>
      </c>
      <c r="E21" s="382" t="n">
        <v>1477</v>
      </c>
      <c r="F21" s="382" t="n">
        <v>1574</v>
      </c>
      <c r="G21" s="382" t="n">
        <v>1671</v>
      </c>
      <c r="H21" s="382" t="n">
        <v>1999</v>
      </c>
      <c r="I21" s="382" t="n">
        <v>2038</v>
      </c>
      <c r="J21" s="382" t="n">
        <v>2071</v>
      </c>
      <c r="K21" s="382" t="n">
        <v>2267</v>
      </c>
      <c r="L21" s="382" t="n">
        <v>2863</v>
      </c>
      <c r="M21" s="308" t="inlineStr">
        <is>
          <t>WM 10k 2025.pdf | p.78 | Consolidated Statements of Operations | Depreciation, depletion and amortization | as-printed: 2,863</t>
        </is>
      </c>
      <c r="N21" s="383" t="n">
        <v>514</v>
      </c>
      <c r="O21" s="383" t="n">
        <v>543</v>
      </c>
      <c r="P21" s="383" t="n">
        <v>558</v>
      </c>
      <c r="Q21" s="383" t="n">
        <v>652</v>
      </c>
      <c r="R21" s="383" t="n">
        <v>656</v>
      </c>
      <c r="S21" s="383" t="n">
        <v>708</v>
      </c>
      <c r="T21" s="383" t="n">
        <v>729</v>
      </c>
      <c r="U21" s="383" t="n">
        <v>770</v>
      </c>
      <c r="V21" s="384" t="n">
        <v>735</v>
      </c>
      <c r="W21" s="384" t="n">
        <v>777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2296</v>
      </c>
      <c r="D22" s="70" t="n">
        <v>2636</v>
      </c>
      <c r="E22" s="70" t="n">
        <v>2789</v>
      </c>
      <c r="F22" s="70" t="n">
        <v>2706</v>
      </c>
      <c r="G22" s="70" t="n">
        <v>2434</v>
      </c>
      <c r="H22" s="70" t="n">
        <v>2965</v>
      </c>
      <c r="I22" s="70" t="n">
        <v>3365</v>
      </c>
      <c r="J22" s="70" t="n">
        <v>3575</v>
      </c>
      <c r="K22" s="70" t="n">
        <v>4063</v>
      </c>
      <c r="L22" s="70" t="n">
        <v>4308</v>
      </c>
      <c r="M22" s="308" t="inlineStr">
        <is>
          <t>WM 10k 2025.pdf | p.78 | Consolidated Statements of Operations | Income from operations | as-printed: 4,308</t>
        </is>
      </c>
      <c r="N22" s="220" t="n">
        <v>1016</v>
      </c>
      <c r="O22" s="220" t="n">
        <v>1009</v>
      </c>
      <c r="P22" s="220" t="n">
        <v>1119</v>
      </c>
      <c r="Q22" s="220" t="n">
        <v>919</v>
      </c>
      <c r="R22" s="220" t="n">
        <v>1013</v>
      </c>
      <c r="S22" s="220" t="n">
        <v>1151</v>
      </c>
      <c r="T22" s="220" t="n">
        <v>989</v>
      </c>
      <c r="U22" s="220" t="n">
        <v>1155</v>
      </c>
      <c r="V22" s="258" t="n">
        <v>1113</v>
      </c>
      <c r="W22" s="258" t="n">
        <v>1253</v>
      </c>
      <c r="X22" s="478" t="n"/>
      <c r="Y22" s="478" t="n"/>
    </row>
    <row r="23" ht="15" customHeight="1" s="74">
      <c r="A23" s="17" t="inlineStr">
        <is>
          <t>Interest Expense</t>
        </is>
      </c>
      <c r="B23" s="382" t="n"/>
      <c r="C23" s="382" t="n">
        <v>376</v>
      </c>
      <c r="D23" s="382" t="n">
        <v>363</v>
      </c>
      <c r="E23" s="382" t="n">
        <v>374</v>
      </c>
      <c r="F23" s="382" t="n">
        <v>411</v>
      </c>
      <c r="G23" s="382" t="n">
        <v>425</v>
      </c>
      <c r="H23" s="382" t="n">
        <v>365</v>
      </c>
      <c r="I23" s="382" t="n">
        <v>378</v>
      </c>
      <c r="J23" s="382" t="n">
        <v>500</v>
      </c>
      <c r="K23" s="382" t="n">
        <v>598</v>
      </c>
      <c r="L23" s="382" t="n">
        <v>912</v>
      </c>
      <c r="M23" s="308" t="inlineStr">
        <is>
          <t>WM 10k 2025.pdf | p.78 | Consolidated Statements of Operations | Interest expense, net | as-printed: (912)</t>
        </is>
      </c>
      <c r="N23" s="383" t="n">
        <v>130</v>
      </c>
      <c r="O23" s="383" t="n">
        <v>136</v>
      </c>
      <c r="P23" s="383" t="n">
        <v>-131</v>
      </c>
      <c r="Q23" s="383" t="n">
        <v>463</v>
      </c>
      <c r="R23" s="383" t="n">
        <v>232</v>
      </c>
      <c r="S23" s="383" t="n">
        <v>232</v>
      </c>
      <c r="T23" s="383" t="n">
        <v>225</v>
      </c>
      <c r="U23" s="383" t="n">
        <v>223</v>
      </c>
      <c r="V23" s="384" t="n">
        <v>225</v>
      </c>
      <c r="W23" s="384" t="n">
        <v>233</v>
      </c>
      <c r="X23" s="477" t="n"/>
      <c r="Y23" s="477" t="n"/>
    </row>
    <row r="24" ht="15" customHeight="1" s="74">
      <c r="A24" s="15" t="inlineStr">
        <is>
          <t>Pre-Tax Income</t>
        </is>
      </c>
      <c r="B24" s="70" t="n"/>
      <c r="C24" s="70" t="n">
        <v>1822</v>
      </c>
      <c r="D24" s="70" t="n">
        <v>2191</v>
      </c>
      <c r="E24" s="70" t="n">
        <v>2376</v>
      </c>
      <c r="F24" s="70" t="n">
        <v>2105</v>
      </c>
      <c r="G24" s="70" t="n">
        <v>1893</v>
      </c>
      <c r="H24" s="70" t="n">
        <v>2349</v>
      </c>
      <c r="I24" s="70" t="n">
        <v>2918</v>
      </c>
      <c r="J24" s="70" t="n">
        <v>3021</v>
      </c>
      <c r="K24" s="70" t="n">
        <v>3458</v>
      </c>
      <c r="L24" s="70" t="n">
        <v>3426</v>
      </c>
      <c r="M24" s="308" t="inlineStr">
        <is>
          <t>WM 10k 2025.pdf | p.78 | Consolidated Statements of Operations | Income before income taxes | as-printed: 3,426</t>
        </is>
      </c>
      <c r="N24" s="220" t="n">
        <v>869</v>
      </c>
      <c r="O24" s="220" t="n">
        <v>894</v>
      </c>
      <c r="P24" s="220" t="n">
        <v>995</v>
      </c>
      <c r="Q24" s="220" t="n">
        <v>700</v>
      </c>
      <c r="R24" s="220" t="n">
        <v>788</v>
      </c>
      <c r="S24" s="220" t="n">
        <v>928</v>
      </c>
      <c r="T24" s="220" t="n">
        <v>775</v>
      </c>
      <c r="U24" s="220" t="n">
        <v>935</v>
      </c>
      <c r="V24" s="258" t="n">
        <v>891</v>
      </c>
      <c r="W24" s="258" t="n">
        <v>1024</v>
      </c>
      <c r="X24" s="478" t="n"/>
      <c r="Y24" s="478" t="n"/>
    </row>
    <row r="25" ht="15" customHeight="1" s="74">
      <c r="A25" s="17" t="inlineStr">
        <is>
          <t>Tax Expense</t>
        </is>
      </c>
      <c r="B25" s="388" t="n"/>
      <c r="C25" s="388" t="n">
        <v>642</v>
      </c>
      <c r="D25" s="388" t="n">
        <v>242</v>
      </c>
      <c r="E25" s="388" t="n">
        <v>453</v>
      </c>
      <c r="F25" s="388" t="n">
        <v>434</v>
      </c>
      <c r="G25" s="388" t="n">
        <v>397</v>
      </c>
      <c r="H25" s="388" t="n">
        <v>532</v>
      </c>
      <c r="I25" s="388" t="n">
        <v>678</v>
      </c>
      <c r="J25" s="388" t="n">
        <v>745</v>
      </c>
      <c r="K25" s="388" t="n">
        <v>713</v>
      </c>
      <c r="L25" s="388" t="n">
        <v>717</v>
      </c>
      <c r="M25" s="308" t="inlineStr">
        <is>
          <t>WM 10k 2025.pdf | p.78 | Consolidated Statements of Operations | Income tax expense | as-printed: 717</t>
        </is>
      </c>
      <c r="N25" s="389" t="n">
        <v>162</v>
      </c>
      <c r="O25" s="389" t="n">
        <v>214</v>
      </c>
      <c r="P25" s="389" t="n">
        <v>235</v>
      </c>
      <c r="Q25" s="389" t="n">
        <v>102</v>
      </c>
      <c r="R25" s="389" t="n">
        <v>151</v>
      </c>
      <c r="S25" s="389" t="n">
        <v>201</v>
      </c>
      <c r="T25" s="389" t="n">
        <v>172</v>
      </c>
      <c r="U25" s="389" t="n">
        <v>193</v>
      </c>
      <c r="V25" s="390" t="n">
        <v>168</v>
      </c>
      <c r="W25" s="390" t="n">
        <v>238</v>
      </c>
      <c r="X25" s="477" t="n"/>
      <c r="Y25" s="477" t="n"/>
    </row>
    <row r="26" ht="15" customHeight="1" s="74">
      <c r="A26" s="15" t="inlineStr">
        <is>
          <t>Net Income</t>
        </is>
      </c>
      <c r="B26" s="379" t="n"/>
      <c r="C26" s="379" t="n">
        <v>1182</v>
      </c>
      <c r="D26" s="379" t="n">
        <v>1949</v>
      </c>
      <c r="E26" s="379" t="n">
        <v>1925</v>
      </c>
      <c r="F26" s="379" t="n">
        <v>1670</v>
      </c>
      <c r="G26" s="379" t="n">
        <v>1496</v>
      </c>
      <c r="H26" s="379" t="n">
        <v>1816</v>
      </c>
      <c r="I26" s="379" t="n">
        <v>2238</v>
      </c>
      <c r="J26" s="379" t="n">
        <v>2304</v>
      </c>
      <c r="K26" s="379" t="n">
        <v>2746</v>
      </c>
      <c r="L26" s="379" t="n">
        <v>2708</v>
      </c>
      <c r="M26" s="308" t="inlineStr">
        <is>
          <t>WM 10k 2025.pdf | p.78 | Consolidated Statements of Operations | Net income attributable to Waste Management, Inc. | as-printed: 2,708</t>
        </is>
      </c>
      <c r="N26" s="380" t="n">
        <v>708</v>
      </c>
      <c r="O26" s="380" t="n">
        <v>680</v>
      </c>
      <c r="P26" s="380" t="n">
        <v>760</v>
      </c>
      <c r="Q26" s="380" t="n">
        <v>598</v>
      </c>
      <c r="R26" s="380" t="n">
        <v>637</v>
      </c>
      <c r="S26" s="380" t="n">
        <v>726</v>
      </c>
      <c r="T26" s="380" t="n">
        <v>603</v>
      </c>
      <c r="U26" s="380" t="n">
        <v>742</v>
      </c>
      <c r="V26" s="381" t="n">
        <v>723</v>
      </c>
      <c r="W26" s="381" t="n">
        <v>785</v>
      </c>
      <c r="X26" s="477" t="n"/>
      <c r="Y26" s="477" t="n"/>
    </row>
    <row r="27" ht="15" customHeight="1" s="74">
      <c r="A27" s="17" t="inlineStr">
        <is>
          <t>Diluted EPS</t>
        </is>
      </c>
      <c r="B27" s="391" t="n"/>
      <c r="C27" s="391" t="n">
        <v>2.65</v>
      </c>
      <c r="D27" s="391" t="n">
        <v>4.41</v>
      </c>
      <c r="E27" s="391" t="n">
        <v>4.45</v>
      </c>
      <c r="F27" s="391" t="n">
        <v>3.91</v>
      </c>
      <c r="G27" s="391" t="n">
        <v>3.52</v>
      </c>
      <c r="H27" s="391" t="n">
        <v>4.29</v>
      </c>
      <c r="I27" s="391" t="n">
        <v>5.39</v>
      </c>
      <c r="J27" s="391" t="n">
        <v>5.66</v>
      </c>
      <c r="K27" s="391" t="n">
        <v>6.81</v>
      </c>
      <c r="L27" s="391" t="n">
        <v>6.7</v>
      </c>
      <c r="M27" s="308" t="inlineStr">
        <is>
          <t>WM 10k 2025.pdf | p.78 | Consolidated Statements of Operations | Diluted earnings per common share | as-printed: 6.70</t>
        </is>
      </c>
      <c r="N27" s="392" t="n">
        <v>1.75</v>
      </c>
      <c r="O27" s="392" t="n">
        <v>1.69</v>
      </c>
      <c r="P27" s="392" t="n">
        <v>1.88</v>
      </c>
      <c r="Q27" s="392" t="n"/>
      <c r="R27" s="392" t="n">
        <v>1.58</v>
      </c>
      <c r="S27" s="392" t="n">
        <v>1.8</v>
      </c>
      <c r="T27" s="392" t="n">
        <v>1.49</v>
      </c>
      <c r="U27" s="392" t="n"/>
      <c r="V27" s="384" t="n">
        <v>1.79</v>
      </c>
      <c r="W27" s="384" t="n">
        <v>1.95</v>
      </c>
      <c r="X27" s="477" t="n"/>
      <c r="Y27" s="477" t="n"/>
    </row>
    <row r="28" ht="15" customHeight="1" s="74">
      <c r="A28" s="15" t="inlineStr">
        <is>
          <t>Diluted Shares Out. (M)</t>
        </is>
      </c>
      <c r="B28" s="393" t="n"/>
      <c r="C28" s="393" t="n">
        <v>446.5</v>
      </c>
      <c r="D28" s="393" t="n">
        <v>441.9</v>
      </c>
      <c r="E28" s="393" t="n">
        <v>432.2</v>
      </c>
      <c r="F28" s="393" t="n">
        <v>427.5</v>
      </c>
      <c r="G28" s="393" t="n">
        <v>425.1</v>
      </c>
      <c r="H28" s="393" t="n">
        <v>422.9</v>
      </c>
      <c r="I28" s="393" t="n">
        <v>415</v>
      </c>
      <c r="J28" s="393" t="n">
        <v>406.9</v>
      </c>
      <c r="K28" s="393" t="n">
        <v>403.4</v>
      </c>
      <c r="L28" s="393" t="n">
        <v>404.2</v>
      </c>
      <c r="M28" s="308" t="n">
        <v>399.7</v>
      </c>
      <c r="N28" s="394" t="n">
        <v>403.5</v>
      </c>
      <c r="O28" s="394" t="n">
        <v>403.2</v>
      </c>
      <c r="P28" s="394" t="n">
        <v>403.2</v>
      </c>
      <c r="Q28" s="394" t="n"/>
      <c r="R28" s="394" t="n">
        <v>403.9</v>
      </c>
      <c r="S28" s="394" t="n">
        <v>404.3</v>
      </c>
      <c r="T28" s="394" t="n">
        <v>404.3</v>
      </c>
      <c r="U28" s="394" t="n"/>
      <c r="V28" s="381" t="n">
        <v>404.4</v>
      </c>
      <c r="W28" s="381" t="n">
        <v>402.4</v>
      </c>
      <c r="X28" s="477" t="n"/>
      <c r="Y28" s="477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32</v>
      </c>
      <c r="D32" s="379" t="n">
        <v>22</v>
      </c>
      <c r="E32" s="379" t="n">
        <v>61</v>
      </c>
      <c r="F32" s="379" t="n">
        <v>3561</v>
      </c>
      <c r="G32" s="379" t="n">
        <v>553</v>
      </c>
      <c r="H32" s="379" t="n">
        <v>118</v>
      </c>
      <c r="I32" s="379" t="n">
        <v>351</v>
      </c>
      <c r="J32" s="379" t="n">
        <v>458</v>
      </c>
      <c r="K32" s="379" t="n">
        <v>414</v>
      </c>
      <c r="L32" s="379" t="n">
        <v>201</v>
      </c>
      <c r="M32" s="308" t="inlineStr">
        <is>
          <t>WM 10k 2025.pdf | p.77 | Consolidated Balance Sheets | Cash and cash equivalents | as-printed: 201</t>
        </is>
      </c>
      <c r="N32" s="380" t="n">
        <v>322</v>
      </c>
      <c r="O32" s="380" t="n">
        <v>172</v>
      </c>
      <c r="P32" s="380" t="n">
        <v>614</v>
      </c>
      <c r="Q32" s="380" t="n">
        <v>414</v>
      </c>
      <c r="R32" s="380" t="n">
        <v>216</v>
      </c>
      <c r="S32" s="380" t="n">
        <v>440</v>
      </c>
      <c r="T32" s="380" t="n">
        <v>175</v>
      </c>
      <c r="U32" s="380" t="n">
        <v>201</v>
      </c>
      <c r="V32" s="381" t="n">
        <v>158</v>
      </c>
      <c r="W32" s="381" t="n">
        <v>557</v>
      </c>
      <c r="X32" s="477" t="n"/>
      <c r="Y32" s="477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739</v>
      </c>
      <c r="E33" s="382" t="n">
        <v>432</v>
      </c>
      <c r="F33" s="382" t="n">
        <v>218</v>
      </c>
      <c r="G33" s="382" t="n">
        <v>551</v>
      </c>
      <c r="H33" s="382" t="n">
        <v>708</v>
      </c>
      <c r="I33" s="382" t="n">
        <v>414</v>
      </c>
      <c r="J33" s="382" t="n">
        <v>334</v>
      </c>
      <c r="K33" s="382" t="n">
        <v>1359</v>
      </c>
      <c r="L33" s="382" t="n">
        <v>711</v>
      </c>
      <c r="M33" s="308" t="inlineStr">
        <is>
          <t>WM 10k 2025.pdf | p.77 | Consolidated Balance Sheets | Current portion of long-term debt | as-printed: 711</t>
        </is>
      </c>
      <c r="N33" s="383" t="n">
        <v>336</v>
      </c>
      <c r="O33" s="383" t="n">
        <v>242</v>
      </c>
      <c r="P33" s="383" t="n">
        <v>676</v>
      </c>
      <c r="Q33" s="383" t="n">
        <v>1359</v>
      </c>
      <c r="R33" s="383" t="n">
        <v>954</v>
      </c>
      <c r="S33" s="383" t="n">
        <v>964</v>
      </c>
      <c r="T33" s="383" t="n">
        <v>880</v>
      </c>
      <c r="U33" s="383" t="n">
        <v>711</v>
      </c>
      <c r="V33" s="384" t="n">
        <v>641</v>
      </c>
      <c r="W33" s="384" t="n">
        <v>1075</v>
      </c>
      <c r="X33" s="477" t="n"/>
      <c r="Y33" s="477" t="n"/>
    </row>
    <row r="34" ht="15" customHeight="1" s="74">
      <c r="A34" s="15" t="inlineStr">
        <is>
          <t>Long-term Debt</t>
        </is>
      </c>
      <c r="B34" s="379" t="n"/>
      <c r="C34" s="379" t="n">
        <v>9310</v>
      </c>
      <c r="D34" s="379" t="n">
        <v>8752</v>
      </c>
      <c r="E34" s="379" t="n">
        <v>9594</v>
      </c>
      <c r="F34" s="379" t="n">
        <v>13280</v>
      </c>
      <c r="G34" s="379" t="n">
        <v>13259</v>
      </c>
      <c r="H34" s="379" t="n">
        <v>12697</v>
      </c>
      <c r="I34" s="379" t="n">
        <v>14570</v>
      </c>
      <c r="J34" s="379" t="n">
        <v>15895</v>
      </c>
      <c r="K34" s="379" t="n">
        <v>22541</v>
      </c>
      <c r="L34" s="379" t="n">
        <v>22196</v>
      </c>
      <c r="M34" s="308" t="inlineStr">
        <is>
          <t>WM 10k 2025.pdf | p.77 | Consolidated Balance Sheets | Long-term debt, less current portion | as-printed: 22,196</t>
        </is>
      </c>
      <c r="N34" s="380" t="n">
        <v>15762</v>
      </c>
      <c r="O34" s="380" t="n">
        <v>16501</v>
      </c>
      <c r="P34" s="380" t="n">
        <v>15977</v>
      </c>
      <c r="Q34" s="380" t="n">
        <v>22541</v>
      </c>
      <c r="R34" s="380" t="n">
        <v>22883</v>
      </c>
      <c r="S34" s="380" t="n">
        <v>23056</v>
      </c>
      <c r="T34" s="380" t="n">
        <v>22482</v>
      </c>
      <c r="U34" s="380" t="n">
        <v>22196</v>
      </c>
      <c r="V34" s="381" t="n">
        <v>22250</v>
      </c>
      <c r="W34" s="381" t="n">
        <v>22281</v>
      </c>
      <c r="X34" s="477" t="n"/>
      <c r="Y34" s="477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78">
        <f>IF(AND(NOT(ISNUMBER(Data!X33)),NOT(ISNUMBER(Data!X34))),"-",Data!X33+Data!X34)</f>
        <v/>
      </c>
      <c r="Y35" s="478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78">
        <f>IFERROR(IF(OR(NOT(ISNUMBER(Data!X35)),NOT(ISNUMBER(Data!X32))),"-",Data!X35-Data!X32),"-")</f>
        <v/>
      </c>
      <c r="Y36" s="478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2694</v>
      </c>
      <c r="E37" s="382" t="n">
        <v>2645</v>
      </c>
      <c r="F37" s="382" t="n">
        <v>6209</v>
      </c>
      <c r="G37" s="382" t="n">
        <v>3540</v>
      </c>
      <c r="H37" s="382" t="n">
        <v>3069</v>
      </c>
      <c r="I37" s="382" t="n">
        <v>3551</v>
      </c>
      <c r="J37" s="382" t="n">
        <v>3804</v>
      </c>
      <c r="K37" s="382" t="n">
        <v>4774</v>
      </c>
      <c r="L37" s="382" t="n">
        <v>4910</v>
      </c>
      <c r="M37" s="308" t="inlineStr">
        <is>
          <t>WM 10k 2025.pdf | p.77 | Consolidated Balance Sheets | Total current assets | as-printed: 4,910</t>
        </is>
      </c>
      <c r="N37" s="383" t="n">
        <v>3529</v>
      </c>
      <c r="O37" s="383" t="n">
        <v>4439</v>
      </c>
      <c r="P37" s="383" t="n">
        <v>4259</v>
      </c>
      <c r="Q37" s="383" t="n">
        <v>4774</v>
      </c>
      <c r="R37" s="383" t="n">
        <v>4455</v>
      </c>
      <c r="S37" s="383" t="n">
        <v>4984</v>
      </c>
      <c r="T37" s="383" t="n">
        <v>4839</v>
      </c>
      <c r="U37" s="383" t="n">
        <v>4910</v>
      </c>
      <c r="V37" s="384" t="n">
        <v>4808</v>
      </c>
      <c r="W37" s="384" t="n">
        <v>5397</v>
      </c>
      <c r="X37" s="477" t="n"/>
      <c r="Y37" s="477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3262</v>
      </c>
      <c r="E38" s="379" t="n">
        <v>3108</v>
      </c>
      <c r="F38" s="379" t="n">
        <v>3144</v>
      </c>
      <c r="G38" s="379" t="n">
        <v>3553</v>
      </c>
      <c r="H38" s="379" t="n">
        <v>4082</v>
      </c>
      <c r="I38" s="379" t="n">
        <v>4394</v>
      </c>
      <c r="J38" s="379" t="n">
        <v>4226</v>
      </c>
      <c r="K38" s="379" t="n">
        <v>6258</v>
      </c>
      <c r="L38" s="379" t="n">
        <v>5524</v>
      </c>
      <c r="M38" s="308" t="inlineStr">
        <is>
          <t>WM 10k 2025.pdf | p.77 | Consolidated Balance Sheets | Total current liabilities | as-printed: 5,524</t>
        </is>
      </c>
      <c r="N38" s="380" t="n">
        <v>3949</v>
      </c>
      <c r="O38" s="380" t="n">
        <v>4136</v>
      </c>
      <c r="P38" s="380" t="n">
        <v>4779</v>
      </c>
      <c r="Q38" s="380" t="n">
        <v>6258</v>
      </c>
      <c r="R38" s="380" t="n">
        <v>5347</v>
      </c>
      <c r="S38" s="380" t="n">
        <v>5816</v>
      </c>
      <c r="T38" s="380" t="n">
        <v>5737</v>
      </c>
      <c r="U38" s="380" t="n">
        <v>5524</v>
      </c>
      <c r="V38" s="381" t="n">
        <v>5146</v>
      </c>
      <c r="W38" s="381" t="n">
        <v>5948</v>
      </c>
      <c r="X38" s="477" t="n"/>
      <c r="Y38" s="477" t="n"/>
    </row>
    <row r="39" ht="15" customHeight="1" s="74">
      <c r="A39" s="17" t="inlineStr">
        <is>
          <t>Total Assets</t>
        </is>
      </c>
      <c r="B39" s="382" t="n"/>
      <c r="C39" s="382" t="n">
        <v>20859</v>
      </c>
      <c r="D39" s="382" t="n">
        <v>21829</v>
      </c>
      <c r="E39" s="382" t="n">
        <v>22650</v>
      </c>
      <c r="F39" s="382" t="n">
        <v>27743</v>
      </c>
      <c r="G39" s="382" t="n">
        <v>29345</v>
      </c>
      <c r="H39" s="382" t="n">
        <v>29097</v>
      </c>
      <c r="I39" s="382" t="n">
        <v>31367</v>
      </c>
      <c r="J39" s="382" t="n">
        <v>32823</v>
      </c>
      <c r="K39" s="382" t="n">
        <v>44567</v>
      </c>
      <c r="L39" s="382" t="n">
        <v>45835</v>
      </c>
      <c r="M39" s="308" t="inlineStr">
        <is>
          <t>WM 10k 2025.pdf | p.77 | Consolidated Balance Sheets | Total assets | as-printed: 45,835</t>
        </is>
      </c>
      <c r="N39" s="383" t="n">
        <v>32666</v>
      </c>
      <c r="O39" s="383" t="n">
        <v>33999</v>
      </c>
      <c r="P39" s="383" t="n">
        <v>34730</v>
      </c>
      <c r="Q39" s="383" t="n">
        <v>44567</v>
      </c>
      <c r="R39" s="383" t="n">
        <v>44486</v>
      </c>
      <c r="S39" s="383" t="n">
        <v>45722</v>
      </c>
      <c r="T39" s="383" t="n">
        <v>45608</v>
      </c>
      <c r="U39" s="383" t="n">
        <v>45835</v>
      </c>
      <c r="V39" s="384" t="n">
        <v>45700</v>
      </c>
      <c r="W39" s="384" t="n">
        <v>46441</v>
      </c>
      <c r="X39" s="477" t="n"/>
      <c r="Y39" s="477" t="n"/>
    </row>
    <row r="40" ht="15" customHeight="1" s="74">
      <c r="A40" s="15" t="inlineStr">
        <is>
          <t>Total Liabilities</t>
        </is>
      </c>
      <c r="B40" s="388" t="n"/>
      <c r="C40" s="388" t="n">
        <v>15562</v>
      </c>
      <c r="D40" s="388" t="n">
        <v>15787</v>
      </c>
      <c r="E40" s="388" t="n">
        <v>16374</v>
      </c>
      <c r="F40" s="388" t="n">
        <v>20673</v>
      </c>
      <c r="G40" s="388" t="n">
        <v>21891</v>
      </c>
      <c r="H40" s="388" t="n">
        <v>21971</v>
      </c>
      <c r="I40" s="388" t="n">
        <v>24503</v>
      </c>
      <c r="J40" s="388" t="n">
        <v>25927</v>
      </c>
      <c r="K40" s="388" t="n">
        <v>36313</v>
      </c>
      <c r="L40" s="388" t="n">
        <v>35844</v>
      </c>
      <c r="M40" s="308" t="inlineStr">
        <is>
          <t>WM 10k 2025.pdf | p.77 | Consolidated Balance Sheets | Total liabilities | as-printed: 35,844</t>
        </is>
      </c>
      <c r="N40" s="389" t="n">
        <v>25588</v>
      </c>
      <c r="O40" s="389" t="n">
        <v>26548</v>
      </c>
      <c r="P40" s="389" t="n">
        <v>26758</v>
      </c>
      <c r="Q40" s="389" t="n">
        <v>36313</v>
      </c>
      <c r="R40" s="389" t="n">
        <v>35835</v>
      </c>
      <c r="S40" s="389" t="n">
        <v>36520</v>
      </c>
      <c r="T40" s="389" t="n">
        <v>36088</v>
      </c>
      <c r="U40" s="389" t="n">
        <v>35844</v>
      </c>
      <c r="V40" s="390" t="n">
        <v>35678</v>
      </c>
      <c r="W40" s="390" t="n">
        <v>36515</v>
      </c>
      <c r="X40" s="477" t="n"/>
      <c r="Y40" s="477" t="n"/>
    </row>
    <row r="41" ht="15" customHeight="1" s="74">
      <c r="A41" s="17" t="inlineStr">
        <is>
          <t>Shareholders' Equity</t>
        </is>
      </c>
      <c r="B41" s="382" t="n"/>
      <c r="C41" s="382" t="n">
        <v>5297</v>
      </c>
      <c r="D41" s="382" t="n">
        <v>6019</v>
      </c>
      <c r="E41" s="382" t="n">
        <v>6275</v>
      </c>
      <c r="F41" s="382" t="n">
        <v>7068</v>
      </c>
      <c r="G41" s="382" t="n">
        <v>7452</v>
      </c>
      <c r="H41" s="382" t="n">
        <v>7124</v>
      </c>
      <c r="I41" s="382" t="n">
        <v>6849</v>
      </c>
      <c r="J41" s="382" t="n">
        <v>6903</v>
      </c>
      <c r="K41" s="382" t="n">
        <v>8252</v>
      </c>
      <c r="L41" s="382" t="n">
        <v>9990</v>
      </c>
      <c r="M41" s="308" t="inlineStr">
        <is>
          <t>WM 10k 2025.pdf | p.77 | Consolidated Balance Sheets | Total Waste Management, Inc. stockholders' equity | as-printed: 9,990</t>
        </is>
      </c>
      <c r="N41" s="383" t="n">
        <v>7082</v>
      </c>
      <c r="O41" s="383" t="n">
        <v>7457</v>
      </c>
      <c r="P41" s="383" t="n">
        <v>7979</v>
      </c>
      <c r="Q41" s="383" t="n">
        <v>8252</v>
      </c>
      <c r="R41" s="383" t="n">
        <v>8650</v>
      </c>
      <c r="S41" s="383" t="n">
        <v>9201</v>
      </c>
      <c r="T41" s="383" t="n">
        <v>9519</v>
      </c>
      <c r="U41" s="383" t="n">
        <v>9990</v>
      </c>
      <c r="V41" s="384" t="n">
        <v>10021</v>
      </c>
      <c r="W41" s="384" t="n">
        <v>9925</v>
      </c>
      <c r="X41" s="477" t="n"/>
      <c r="Y41" s="477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23</v>
      </c>
      <c r="E42" s="379" t="n">
        <v>1</v>
      </c>
      <c r="F42" s="379" t="n">
        <v>2</v>
      </c>
      <c r="G42" s="379" t="n">
        <v>2</v>
      </c>
      <c r="H42" s="379" t="n">
        <v>2</v>
      </c>
      <c r="I42" s="379" t="n">
        <v>15</v>
      </c>
      <c r="J42" s="379" t="n">
        <v>7</v>
      </c>
      <c r="K42" s="379" t="n">
        <v>2</v>
      </c>
      <c r="L42" s="379" t="n">
        <v>1</v>
      </c>
      <c r="M42" s="308" t="inlineStr">
        <is>
          <t>WM 10k 2025.pdf | p.77 | Consolidated Balance Sheets | Noncontrolling interests | as-printed: 1</t>
        </is>
      </c>
      <c r="N42" s="380" t="n">
        <v>4</v>
      </c>
      <c r="O42" s="380" t="n">
        <v>-6</v>
      </c>
      <c r="P42" s="380" t="n">
        <v>-7</v>
      </c>
      <c r="Q42" s="380" t="n">
        <v>2</v>
      </c>
      <c r="R42" s="380" t="n">
        <v>1</v>
      </c>
      <c r="S42" s="380" t="n">
        <v>1</v>
      </c>
      <c r="T42" s="380" t="n">
        <v>1</v>
      </c>
      <c r="U42" s="380" t="n">
        <v>1</v>
      </c>
      <c r="V42" s="381" t="n">
        <v>1</v>
      </c>
      <c r="W42" s="381" t="n">
        <v>1</v>
      </c>
      <c r="X42" s="477" t="n"/>
      <c r="Y42" s="477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6247</v>
      </c>
      <c r="E43" s="382" t="n">
        <v>6430</v>
      </c>
      <c r="F43" s="382" t="n">
        <v>6532</v>
      </c>
      <c r="G43" s="382" t="n">
        <v>8994</v>
      </c>
      <c r="H43" s="382" t="n">
        <v>9028</v>
      </c>
      <c r="I43" s="382" t="n">
        <v>9323</v>
      </c>
      <c r="J43" s="382" t="n">
        <v>9254</v>
      </c>
      <c r="K43" s="382" t="n">
        <v>13438</v>
      </c>
      <c r="L43" s="382" t="n">
        <v>13880</v>
      </c>
      <c r="M43" s="308" t="inlineStr">
        <is>
          <t>WM 10k 2025.pdf | p.77 | Consolidated Balance Sheets | Goodwill | as-printed: 13,880</t>
        </is>
      </c>
      <c r="N43" s="383" t="n">
        <v>9246</v>
      </c>
      <c r="O43" s="383" t="n">
        <v>9363</v>
      </c>
      <c r="P43" s="383" t="n">
        <v>9822</v>
      </c>
      <c r="Q43" s="383" t="n">
        <v>13438</v>
      </c>
      <c r="R43" s="383" t="n">
        <v>13529</v>
      </c>
      <c r="S43" s="383" t="n">
        <v>13886</v>
      </c>
      <c r="T43" s="383" t="n">
        <v>13894</v>
      </c>
      <c r="U43" s="383" t="n">
        <v>13880</v>
      </c>
      <c r="V43" s="384" t="n">
        <v>13873</v>
      </c>
      <c r="W43" s="384" t="n">
        <v>14001</v>
      </c>
      <c r="X43" s="477" t="n"/>
      <c r="Y43" s="477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11559</v>
      </c>
      <c r="E44" s="379" t="n">
        <v>11942</v>
      </c>
      <c r="F44" s="379" t="n">
        <v>12893</v>
      </c>
      <c r="G44" s="379" t="n">
        <v>14148</v>
      </c>
      <c r="H44" s="379" t="n">
        <v>14419</v>
      </c>
      <c r="I44" s="379" t="n">
        <v>15719</v>
      </c>
      <c r="J44" s="379" t="n">
        <v>16968</v>
      </c>
      <c r="K44" s="379" t="n">
        <v>19340</v>
      </c>
      <c r="L44" s="379" t="n">
        <v>20378</v>
      </c>
      <c r="M44" s="308" t="inlineStr">
        <is>
          <t>WM 10k 2025.pdf | p.77 | Consolidated Balance Sheets | Property and equipment, net of accumulated depreciation and depletion | as-printed: 20,378</t>
        </is>
      </c>
      <c r="N44" s="380" t="n">
        <v>17044</v>
      </c>
      <c r="O44" s="380" t="n">
        <v>17420</v>
      </c>
      <c r="P44" s="380" t="n">
        <v>17931</v>
      </c>
      <c r="Q44" s="380" t="n">
        <v>19340</v>
      </c>
      <c r="R44" s="380" t="n">
        <v>19553</v>
      </c>
      <c r="S44" s="380" t="n">
        <v>19963</v>
      </c>
      <c r="T44" s="380" t="n">
        <v>20069</v>
      </c>
      <c r="U44" s="380" t="n">
        <v>20378</v>
      </c>
      <c r="V44" s="381" t="n">
        <v>20335</v>
      </c>
      <c r="W44" s="381" t="n">
        <v>20440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1805</v>
      </c>
      <c r="E45" s="382" t="n">
        <v>1931</v>
      </c>
      <c r="F45" s="382" t="n">
        <v>1949</v>
      </c>
      <c r="G45" s="382" t="n">
        <v>2097</v>
      </c>
      <c r="H45" s="382" t="n">
        <v>2278</v>
      </c>
      <c r="I45" s="382" t="n">
        <v>2461</v>
      </c>
      <c r="J45" s="382" t="n">
        <v>2633</v>
      </c>
      <c r="K45" s="382" t="n">
        <v>3272</v>
      </c>
      <c r="L45" s="382" t="n">
        <v>3435</v>
      </c>
      <c r="M45" s="308" t="inlineStr">
        <is>
          <t>WM 10k 2025.pdf | p.77 | Consolidated Balance Sheets | Accounts receivable, net of allowance for doubtful accounts | as-printed: 3,435</t>
        </is>
      </c>
      <c r="N45" s="383" t="n">
        <v>2530</v>
      </c>
      <c r="O45" s="383" t="n">
        <v>2728</v>
      </c>
      <c r="P45" s="383" t="n">
        <v>2841</v>
      </c>
      <c r="Q45" s="383" t="n">
        <v>3272</v>
      </c>
      <c r="R45" s="383" t="n">
        <v>3260</v>
      </c>
      <c r="S45" s="383" t="n">
        <v>3407</v>
      </c>
      <c r="T45" s="383" t="n">
        <v>3397</v>
      </c>
      <c r="U45" s="383" t="n">
        <v>3435</v>
      </c>
      <c r="V45" s="384" t="n">
        <v>3372</v>
      </c>
      <c r="W45" s="384" t="n">
        <v>3495</v>
      </c>
      <c r="X45" s="477" t="n"/>
      <c r="Y45" s="477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1040</v>
      </c>
      <c r="E46" s="379" t="n">
        <v>1037</v>
      </c>
      <c r="F46" s="379" t="n">
        <v>1065</v>
      </c>
      <c r="G46" s="379" t="n">
        <v>1121</v>
      </c>
      <c r="H46" s="379" t="n">
        <v>1375</v>
      </c>
      <c r="I46" s="379" t="n">
        <v>1766</v>
      </c>
      <c r="J46" s="379" t="n">
        <v>1709</v>
      </c>
      <c r="K46" s="379" t="n">
        <v>2046</v>
      </c>
      <c r="L46" s="379" t="n">
        <v>1867</v>
      </c>
      <c r="M46" s="308" t="inlineStr">
        <is>
          <t>WM 10k 2025.pdf | p.77 | Consolidated Balance Sheets | Accounts payable | as-printed: 1,867</t>
        </is>
      </c>
      <c r="N46" s="380" t="n">
        <v>1617</v>
      </c>
      <c r="O46" s="380" t="n">
        <v>1785</v>
      </c>
      <c r="P46" s="380" t="n">
        <v>1853</v>
      </c>
      <c r="Q46" s="380" t="n">
        <v>2046</v>
      </c>
      <c r="R46" s="380" t="n">
        <v>1901</v>
      </c>
      <c r="S46" s="380" t="n">
        <v>2025</v>
      </c>
      <c r="T46" s="380" t="n">
        <v>2082</v>
      </c>
      <c r="U46" s="380" t="n">
        <v>1867</v>
      </c>
      <c r="V46" s="381" t="n">
        <v>1803</v>
      </c>
      <c r="W46" s="381" t="n">
        <v>1992</v>
      </c>
      <c r="X46" s="477" t="n"/>
      <c r="Y46" s="477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77" t="n"/>
      <c r="Y47" s="477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8588</v>
      </c>
      <c r="E48" s="432" t="n">
        <v>9797</v>
      </c>
      <c r="F48" s="432" t="n">
        <v>10592</v>
      </c>
      <c r="G48" s="432" t="n">
        <v>11159</v>
      </c>
      <c r="H48" s="432" t="n">
        <v>12004</v>
      </c>
      <c r="I48" s="432" t="n">
        <v>13167</v>
      </c>
      <c r="J48" s="432" t="n">
        <v>14334</v>
      </c>
      <c r="K48" s="432" t="n">
        <v>15858</v>
      </c>
      <c r="L48" s="432" t="n">
        <v>17232</v>
      </c>
      <c r="M48" s="308" t="inlineStr">
        <is>
          <t>WM 10k 2025.pdf | p.77 | Consolidated Balance Sheets | Retained earnings | as-printed: 17,232</t>
        </is>
      </c>
      <c r="N48" s="433" t="n">
        <v>14738</v>
      </c>
      <c r="O48" s="433" t="n">
        <v>15104</v>
      </c>
      <c r="P48" s="433" t="n">
        <v>15563</v>
      </c>
      <c r="Q48" s="433" t="n">
        <v>15858</v>
      </c>
      <c r="R48" s="433" t="n">
        <v>16160</v>
      </c>
      <c r="S48" s="433" t="n">
        <v>16553</v>
      </c>
      <c r="T48" s="433" t="n">
        <v>16823</v>
      </c>
      <c r="U48" s="433" t="n">
        <v>17232</v>
      </c>
      <c r="V48" s="433" t="n">
        <v>17571</v>
      </c>
      <c r="W48" s="433" t="n">
        <v>17977</v>
      </c>
      <c r="X48" s="479" t="n"/>
      <c r="Y48" s="479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3003</v>
      </c>
      <c r="D51" s="382" t="n">
        <v>3180</v>
      </c>
      <c r="E51" s="382" t="n">
        <v>3570</v>
      </c>
      <c r="F51" s="382" t="n">
        <v>3874</v>
      </c>
      <c r="G51" s="382" t="n">
        <v>3403</v>
      </c>
      <c r="H51" s="382" t="n">
        <v>4338</v>
      </c>
      <c r="I51" s="382" t="n">
        <v>4536</v>
      </c>
      <c r="J51" s="382" t="n">
        <v>4719</v>
      </c>
      <c r="K51" s="382" t="n">
        <v>5390</v>
      </c>
      <c r="L51" s="382" t="n">
        <v>6043</v>
      </c>
      <c r="M51" s="308" t="inlineStr">
        <is>
          <t>WM 10k 2025.pdf | p.79 | Consolidated Statements of Cash Flows | Net cash provided by operating activities | as-printed: 6,043</t>
        </is>
      </c>
      <c r="N51" s="383" t="n">
        <v>1367</v>
      </c>
      <c r="O51" s="383" t="n">
        <v>1154</v>
      </c>
      <c r="P51" s="383" t="n">
        <v>1358</v>
      </c>
      <c r="Q51" s="383" t="n">
        <v>1511</v>
      </c>
      <c r="R51" s="383" t="n">
        <v>1208</v>
      </c>
      <c r="S51" s="383" t="n">
        <v>1545</v>
      </c>
      <c r="T51" s="383" t="n">
        <v>1592</v>
      </c>
      <c r="U51" s="383" t="n">
        <v>1698</v>
      </c>
      <c r="V51" s="384" t="n">
        <v>1501</v>
      </c>
      <c r="W51" s="384" t="n">
        <v>1726</v>
      </c>
      <c r="X51" s="477" t="n"/>
      <c r="Y51" s="477" t="n"/>
    </row>
    <row r="52" ht="15" customHeight="1" s="74">
      <c r="A52" s="15" t="inlineStr">
        <is>
          <t>Capital Expenditures</t>
        </is>
      </c>
      <c r="B52" s="379" t="n"/>
      <c r="C52" s="379" t="n">
        <v>1339</v>
      </c>
      <c r="D52" s="379" t="n">
        <v>1509</v>
      </c>
      <c r="E52" s="379" t="n">
        <v>1694</v>
      </c>
      <c r="F52" s="379" t="n">
        <v>1818</v>
      </c>
      <c r="G52" s="379" t="n">
        <v>1632</v>
      </c>
      <c r="H52" s="379" t="n">
        <v>1904</v>
      </c>
      <c r="I52" s="379" t="n">
        <v>2587</v>
      </c>
      <c r="J52" s="379" t="n">
        <v>2895</v>
      </c>
      <c r="K52" s="379" t="n">
        <v>3231</v>
      </c>
      <c r="L52" s="379" t="n">
        <v>3227</v>
      </c>
      <c r="M52" s="308" t="inlineStr">
        <is>
          <t>WM 10k 2025.pdf | p.79 | Consolidated Statements of Cash Flows | Capital expenditures | as-printed: (3,227)</t>
        </is>
      </c>
      <c r="N52" s="380" t="n">
        <v>668</v>
      </c>
      <c r="O52" s="380" t="n">
        <v>667</v>
      </c>
      <c r="P52" s="380" t="n">
        <v>781</v>
      </c>
      <c r="Q52" s="380" t="n">
        <v>1115</v>
      </c>
      <c r="R52" s="380" t="n">
        <v>831</v>
      </c>
      <c r="S52" s="380" t="n">
        <v>732</v>
      </c>
      <c r="T52" s="380" t="n">
        <v>776</v>
      </c>
      <c r="U52" s="380" t="n">
        <v>888</v>
      </c>
      <c r="V52" s="381" t="n">
        <v>650</v>
      </c>
      <c r="W52" s="381" t="n">
        <v>630</v>
      </c>
      <c r="X52" s="477" t="n"/>
      <c r="Y52" s="477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78">
        <f>IFERROR(IF(OR(NOT(ISNUMBER(Data!X51)),NOT(ISNUMBER(Data!X52))),"-",Data!X51-ABS(Data!X52)),"-")</f>
        <v/>
      </c>
      <c r="Y53" s="478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90</v>
      </c>
      <c r="D54" s="379" t="n">
        <v>101</v>
      </c>
      <c r="E54" s="379" t="n">
        <v>89</v>
      </c>
      <c r="F54" s="379" t="n">
        <v>86</v>
      </c>
      <c r="G54" s="379" t="n">
        <v>94</v>
      </c>
      <c r="H54" s="379" t="n">
        <v>108</v>
      </c>
      <c r="I54" s="379" t="n">
        <v>84</v>
      </c>
      <c r="J54" s="379" t="n">
        <v>93</v>
      </c>
      <c r="K54" s="379" t="n">
        <v>118</v>
      </c>
      <c r="L54" s="379" t="n">
        <v>169</v>
      </c>
      <c r="M54" s="308" t="inlineStr">
        <is>
          <t>WM 10k 2025.pdf | p.79 | Consolidated Statements of Cash Flows | Equity-based compensation expense | as-printed: 169</t>
        </is>
      </c>
      <c r="N54" s="380" t="n">
        <v>30</v>
      </c>
      <c r="O54" s="380" t="n">
        <v>27</v>
      </c>
      <c r="P54" s="380" t="n">
        <v>27</v>
      </c>
      <c r="Q54" s="380" t="n">
        <v>34</v>
      </c>
      <c r="R54" s="380" t="n">
        <v>51</v>
      </c>
      <c r="S54" s="380" t="n">
        <v>41</v>
      </c>
      <c r="T54" s="380" t="n">
        <v>43</v>
      </c>
      <c r="U54" s="380" t="n">
        <v>34</v>
      </c>
      <c r="V54" s="381" t="n">
        <v>52</v>
      </c>
      <c r="W54" s="381" t="n">
        <v>46</v>
      </c>
      <c r="X54" s="477" t="n"/>
      <c r="Y54" s="477" t="n"/>
    </row>
    <row r="55" ht="15" customHeight="1" s="74">
      <c r="A55" s="17" t="inlineStr">
        <is>
          <t>Dividends Paid</t>
        </is>
      </c>
      <c r="B55" s="382" t="n"/>
      <c r="C55" s="382" t="n">
        <v>726</v>
      </c>
      <c r="D55" s="382" t="n">
        <v>750</v>
      </c>
      <c r="E55" s="382" t="n">
        <v>802</v>
      </c>
      <c r="F55" s="382" t="n">
        <v>876</v>
      </c>
      <c r="G55" s="382" t="n">
        <v>927</v>
      </c>
      <c r="H55" s="382" t="n">
        <v>970</v>
      </c>
      <c r="I55" s="382" t="n">
        <v>1077</v>
      </c>
      <c r="J55" s="382" t="n">
        <v>1136</v>
      </c>
      <c r="K55" s="382" t="n">
        <v>1210</v>
      </c>
      <c r="L55" s="382" t="n">
        <v>1334</v>
      </c>
      <c r="M55" s="308" t="inlineStr">
        <is>
          <t>WM 10k 2025.pdf | p.79 | Consolidated Statements of Cash Flows | Cash dividends | as-printed: (1,334)</t>
        </is>
      </c>
      <c r="N55" s="383" t="n">
        <v>307</v>
      </c>
      <c r="O55" s="383" t="n">
        <v>301</v>
      </c>
      <c r="P55" s="383" t="n">
        <v>301</v>
      </c>
      <c r="Q55" s="383" t="n">
        <v>301</v>
      </c>
      <c r="R55" s="383" t="n">
        <v>336</v>
      </c>
      <c r="S55" s="383" t="n">
        <v>333</v>
      </c>
      <c r="T55" s="383" t="n">
        <v>332</v>
      </c>
      <c r="U55" s="383" t="n">
        <v>333</v>
      </c>
      <c r="V55" s="384" t="n">
        <v>385</v>
      </c>
      <c r="W55" s="384" t="n">
        <v>379</v>
      </c>
      <c r="X55" s="477" t="n"/>
      <c r="Y55" s="477" t="n"/>
    </row>
    <row r="56" ht="15" customHeight="1" s="74">
      <c r="A56" s="15" t="inlineStr">
        <is>
          <t>Share Repurchases</t>
        </is>
      </c>
      <c r="B56" s="379" t="n"/>
      <c r="C56" s="379" t="n">
        <v>725</v>
      </c>
      <c r="D56" s="379" t="n">
        <v>750</v>
      </c>
      <c r="E56" s="379" t="n">
        <v>1004</v>
      </c>
      <c r="F56" s="379" t="n">
        <v>248</v>
      </c>
      <c r="G56" s="379" t="n">
        <v>402</v>
      </c>
      <c r="H56" s="379" t="n">
        <v>1350</v>
      </c>
      <c r="I56" s="379" t="n">
        <v>1500</v>
      </c>
      <c r="J56" s="379" t="n">
        <v>1302</v>
      </c>
      <c r="K56" s="379" t="n">
        <v>262</v>
      </c>
      <c r="L56" s="379" t="n">
        <v>0</v>
      </c>
      <c r="M56" s="308" t="inlineStr">
        <is>
          <t>WM 10k 2025.pdf | p.79 | Consolidated Statements of Cash Flows | Common stock repurchase program | as-printed: 0</t>
        </is>
      </c>
      <c r="N56" s="380" t="n">
        <v>250</v>
      </c>
      <c r="O56" s="380" t="n">
        <v>12</v>
      </c>
      <c r="P56" s="380" t="n">
        <v>0</v>
      </c>
      <c r="Q56" s="380" t="n">
        <v>0</v>
      </c>
      <c r="R56" s="380" t="n">
        <v>0</v>
      </c>
      <c r="S56" s="380" t="n">
        <v>0</v>
      </c>
      <c r="T56" s="380" t="n">
        <v>0</v>
      </c>
      <c r="U56" s="380" t="n"/>
      <c r="V56" s="381" t="n">
        <v>344</v>
      </c>
      <c r="W56" s="381" t="n">
        <v>659</v>
      </c>
      <c r="X56" s="477" t="n"/>
      <c r="Y56" s="477" t="n"/>
    </row>
    <row r="57">
      <c r="A57" s="2" t="inlineStr">
        <is>
          <t>Historical Share Price (Period-End)</t>
        </is>
      </c>
      <c r="B57" s="2" t="n">
        <v>53.37</v>
      </c>
      <c r="C57" s="2" t="n">
        <v>70.91</v>
      </c>
      <c r="D57" s="2" t="n">
        <v>86.3</v>
      </c>
      <c r="E57" s="2" t="n">
        <v>88.98999999999999</v>
      </c>
      <c r="F57" s="2" t="n">
        <v>113.96</v>
      </c>
      <c r="G57" s="2" t="n">
        <v>117.93</v>
      </c>
      <c r="H57" s="2" t="n">
        <v>166.9</v>
      </c>
      <c r="I57" s="2" t="n">
        <v>156.88</v>
      </c>
      <c r="J57" s="2" t="n">
        <v>179.1</v>
      </c>
      <c r="K57" s="2" t="n">
        <v>201.79</v>
      </c>
      <c r="L57" s="2" t="n">
        <v>219.71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80" t="n"/>
      <c r="Y57" s="480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East Tier</t>
        </is>
      </c>
      <c r="B61" s="425" t="n"/>
      <c r="C61" s="425" t="n"/>
      <c r="D61" s="425" t="n"/>
      <c r="E61" s="425" t="n"/>
      <c r="F61" s="425" t="n">
        <v>6579</v>
      </c>
      <c r="G61" s="425" t="n">
        <v>6370</v>
      </c>
      <c r="H61" s="425" t="n">
        <v>7540</v>
      </c>
      <c r="I61" s="425" t="n">
        <v>8306</v>
      </c>
      <c r="J61" s="425" t="n">
        <v>8412</v>
      </c>
      <c r="K61" s="425" t="n">
        <v>8703</v>
      </c>
      <c r="L61" s="425" t="n">
        <v>9037</v>
      </c>
      <c r="M61" s="261" t="n"/>
      <c r="N61" s="395" t="n"/>
      <c r="O61" s="395" t="n"/>
      <c r="P61" s="395" t="n"/>
      <c r="Q61" s="395" t="n"/>
      <c r="R61" s="395" t="n">
        <v>2140</v>
      </c>
      <c r="S61" s="395" t="n">
        <v>2292</v>
      </c>
      <c r="T61" s="395" t="n">
        <v>2336</v>
      </c>
      <c r="U61" s="395" t="n">
        <v>2269</v>
      </c>
      <c r="V61" s="395" t="n">
        <v>2199</v>
      </c>
      <c r="W61" s="395" t="n">
        <v>2406</v>
      </c>
      <c r="X61" s="395" t="n"/>
      <c r="Y61" s="395" t="n"/>
    </row>
    <row r="62">
      <c r="A62" s="263" t="inlineStr">
        <is>
          <t>West Tier</t>
        </is>
      </c>
      <c r="B62" s="426" t="n"/>
      <c r="C62" s="426" t="n"/>
      <c r="D62" s="426" t="n"/>
      <c r="E62" s="426" t="n"/>
      <c r="F62" s="426" t="n">
        <v>6681</v>
      </c>
      <c r="G62" s="426" t="n">
        <v>6584</v>
      </c>
      <c r="H62" s="426" t="n">
        <v>7461</v>
      </c>
      <c r="I62" s="426" t="n">
        <v>8067</v>
      </c>
      <c r="J62" s="426" t="n">
        <v>7935</v>
      </c>
      <c r="K62" s="426" t="n">
        <v>8285</v>
      </c>
      <c r="L62" s="426" t="n">
        <v>8718</v>
      </c>
      <c r="M62" s="261" t="n"/>
      <c r="N62" s="395" t="n"/>
      <c r="O62" s="395" t="n"/>
      <c r="P62" s="395" t="n"/>
      <c r="Q62" s="395" t="n"/>
      <c r="R62" s="395" t="n">
        <v>2082</v>
      </c>
      <c r="S62" s="395" t="n">
        <v>2251</v>
      </c>
      <c r="T62" s="395" t="n">
        <v>2228</v>
      </c>
      <c r="U62" s="395" t="n">
        <v>2157</v>
      </c>
      <c r="V62" s="395" t="n">
        <v>2150</v>
      </c>
      <c r="W62" s="395" t="n">
        <v>2291</v>
      </c>
      <c r="X62" s="395" t="n"/>
      <c r="Y62" s="395" t="n"/>
    </row>
    <row r="63">
      <c r="A63" s="259" t="inlineStr">
        <is>
          <t>Other Ancillary</t>
        </is>
      </c>
      <c r="B63" s="425" t="n"/>
      <c r="C63" s="425" t="n"/>
      <c r="D63" s="425" t="n"/>
      <c r="E63" s="425" t="n"/>
      <c r="F63" s="425" t="n"/>
      <c r="G63" s="425" t="n"/>
      <c r="H63" s="425" t="n">
        <v>1890</v>
      </c>
      <c r="I63" s="425" t="n">
        <v>2218</v>
      </c>
      <c r="J63" s="425" t="n">
        <v>2518</v>
      </c>
      <c r="K63" s="425" t="n">
        <v>2728</v>
      </c>
      <c r="L63" s="425" t="n">
        <v>2949</v>
      </c>
      <c r="M63" s="261" t="n"/>
      <c r="N63" s="395" t="n"/>
      <c r="O63" s="395" t="n"/>
      <c r="P63" s="395" t="n"/>
      <c r="Q63" s="395" t="n"/>
      <c r="R63" s="395" t="n">
        <v>700</v>
      </c>
      <c r="S63" s="395" t="n">
        <v>738</v>
      </c>
      <c r="T63" s="395" t="n">
        <v>757</v>
      </c>
      <c r="U63" s="395" t="n">
        <v>754</v>
      </c>
      <c r="V63" s="395" t="n">
        <v>732</v>
      </c>
      <c r="W63" s="395" t="n">
        <v>782</v>
      </c>
      <c r="X63" s="395" t="n"/>
      <c r="Y63" s="395" t="n"/>
    </row>
    <row r="64">
      <c r="A64" s="263" t="inlineStr">
        <is>
          <t>Healthcare Solutions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>
        <v>403</v>
      </c>
      <c r="L64" s="426" t="n">
        <v>2508</v>
      </c>
      <c r="M64" s="261" t="n"/>
      <c r="N64" s="395" t="n"/>
      <c r="O64" s="395" t="n"/>
      <c r="P64" s="395" t="n"/>
      <c r="Q64" s="395" t="n"/>
      <c r="R64" s="395" t="n">
        <v>619</v>
      </c>
      <c r="S64" s="395" t="n">
        <v>646</v>
      </c>
      <c r="T64" s="395" t="n">
        <v>628</v>
      </c>
      <c r="U64" s="395" t="n">
        <v>615</v>
      </c>
      <c r="V64" s="395" t="n">
        <v>614</v>
      </c>
      <c r="W64" s="395" t="n">
        <v>638</v>
      </c>
      <c r="X64" s="395" t="n"/>
      <c r="Y64" s="395" t="n"/>
    </row>
    <row r="65">
      <c r="A65" s="259" t="inlineStr">
        <is>
          <t>Recycling Processing and Sales</t>
        </is>
      </c>
      <c r="B65" s="425" t="n"/>
      <c r="C65" s="425" t="n"/>
      <c r="D65" s="425" t="n"/>
      <c r="E65" s="425" t="n"/>
      <c r="F65" s="425" t="n"/>
      <c r="G65" s="425" t="n"/>
      <c r="H65" s="425" t="n">
        <v>1528</v>
      </c>
      <c r="I65" s="425" t="n">
        <v>1516</v>
      </c>
      <c r="J65" s="425" t="n">
        <v>1264</v>
      </c>
      <c r="K65" s="425" t="n">
        <v>1603</v>
      </c>
      <c r="L65" s="425" t="n">
        <v>1492</v>
      </c>
      <c r="M65" s="261" t="n"/>
      <c r="N65" s="395" t="n"/>
      <c r="O65" s="395" t="n"/>
      <c r="P65" s="395" t="n"/>
      <c r="Q65" s="395" t="n"/>
      <c r="R65" s="395" t="n">
        <v>384</v>
      </c>
      <c r="S65" s="395" t="n">
        <v>381</v>
      </c>
      <c r="T65" s="395" t="n">
        <v>372</v>
      </c>
      <c r="U65" s="395" t="n">
        <v>355</v>
      </c>
      <c r="V65" s="395" t="n">
        <v>368</v>
      </c>
      <c r="W65" s="395" t="n">
        <v>403</v>
      </c>
      <c r="X65" s="395" t="n"/>
      <c r="Y65" s="395" t="n"/>
    </row>
    <row r="66">
      <c r="A66" s="263" t="inlineStr">
        <is>
          <t>Renewable Energy</t>
        </is>
      </c>
      <c r="B66" s="426" t="n"/>
      <c r="C66" s="426" t="n"/>
      <c r="D66" s="426" t="n"/>
      <c r="E66" s="426" t="n"/>
      <c r="F66" s="426" t="n"/>
      <c r="G66" s="426" t="n"/>
      <c r="H66" s="426" t="n">
        <v>276</v>
      </c>
      <c r="I66" s="426" t="n">
        <v>312</v>
      </c>
      <c r="J66" s="426" t="n">
        <v>273</v>
      </c>
      <c r="K66" s="426" t="n">
        <v>318</v>
      </c>
      <c r="L66" s="426" t="n">
        <v>478</v>
      </c>
      <c r="M66" s="261" t="n"/>
      <c r="N66" s="395" t="n"/>
      <c r="O66" s="395" t="n"/>
      <c r="P66" s="395" t="n"/>
      <c r="Q66" s="395" t="n"/>
      <c r="R66" s="395" t="n">
        <v>91</v>
      </c>
      <c r="S66" s="395" t="n">
        <v>115</v>
      </c>
      <c r="T66" s="395" t="n">
        <v>115</v>
      </c>
      <c r="U66" s="395" t="n">
        <v>157</v>
      </c>
      <c r="V66" s="395" t="n">
        <v>159</v>
      </c>
      <c r="W66" s="395" t="n">
        <v>157</v>
      </c>
      <c r="X66" s="395" t="n"/>
      <c r="Y66" s="395" t="n"/>
    </row>
    <row r="67">
      <c r="A67" s="259" t="inlineStr">
        <is>
          <t>Corporate and Other</t>
        </is>
      </c>
      <c r="B67" s="425" t="n"/>
      <c r="C67" s="425" t="n"/>
      <c r="D67" s="425" t="n"/>
      <c r="E67" s="425" t="n"/>
      <c r="F67" s="425" t="n"/>
      <c r="G67" s="425" t="n"/>
      <c r="H67" s="425" t="n">
        <v>28</v>
      </c>
      <c r="I67" s="425" t="n">
        <v>27</v>
      </c>
      <c r="J67" s="425" t="n">
        <v>24</v>
      </c>
      <c r="K67" s="425" t="n">
        <v>23</v>
      </c>
      <c r="L67" s="425" t="n">
        <v>22</v>
      </c>
      <c r="M67" s="261" t="n"/>
      <c r="N67" s="395" t="n"/>
      <c r="O67" s="395" t="n"/>
      <c r="P67" s="395" t="n"/>
      <c r="Q67" s="395" t="n"/>
      <c r="R67" s="395" t="n">
        <v>2</v>
      </c>
      <c r="S67" s="395" t="n">
        <v>7</v>
      </c>
      <c r="T67" s="395" t="n">
        <v>7</v>
      </c>
      <c r="U67" s="395" t="n">
        <v>6</v>
      </c>
      <c r="V67" s="395" t="n">
        <v>5</v>
      </c>
      <c r="W67" s="395" t="n">
        <v>7</v>
      </c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East Tier</t>
        </is>
      </c>
      <c r="B71" s="425" t="n"/>
      <c r="C71" s="425" t="n"/>
      <c r="D71" s="425" t="n"/>
      <c r="E71" s="425" t="n"/>
      <c r="F71" s="425" t="n">
        <v>1847</v>
      </c>
      <c r="G71" s="425" t="n">
        <v>1672</v>
      </c>
      <c r="H71" s="425" t="n">
        <v>2037</v>
      </c>
      <c r="I71" s="425" t="n">
        <v>2249</v>
      </c>
      <c r="J71" s="425" t="n">
        <v>2446</v>
      </c>
      <c r="K71" s="425" t="n">
        <v>2760</v>
      </c>
      <c r="L71" s="425" t="n">
        <v>2904</v>
      </c>
      <c r="M71" s="261" t="n"/>
      <c r="N71" s="395" t="n"/>
      <c r="O71" s="395" t="n"/>
      <c r="P71" s="395" t="n"/>
      <c r="Q71" s="395" t="n"/>
      <c r="R71" s="395" t="n">
        <v>661</v>
      </c>
      <c r="S71" s="395" t="n">
        <v>721</v>
      </c>
      <c r="T71" s="395" t="n">
        <v>740</v>
      </c>
      <c r="U71" s="395" t="n">
        <v>782</v>
      </c>
      <c r="V71" s="395" t="n">
        <v>723</v>
      </c>
      <c r="W71" s="395" t="n">
        <v>784</v>
      </c>
      <c r="X71" s="395" t="n"/>
      <c r="Y71" s="395" t="n"/>
    </row>
    <row r="72">
      <c r="A72" s="263" t="inlineStr">
        <is>
          <t>West Tier</t>
        </is>
      </c>
      <c r="B72" s="426" t="n"/>
      <c r="C72" s="426" t="n"/>
      <c r="D72" s="426" t="n"/>
      <c r="E72" s="426" t="n"/>
      <c r="F72" s="426" t="n">
        <v>1934</v>
      </c>
      <c r="G72" s="426" t="n">
        <v>1800</v>
      </c>
      <c r="H72" s="426" t="n">
        <v>2103</v>
      </c>
      <c r="I72" s="426" t="n">
        <v>2346</v>
      </c>
      <c r="J72" s="426" t="n">
        <v>2383</v>
      </c>
      <c r="K72" s="426" t="n">
        <v>2693</v>
      </c>
      <c r="L72" s="426" t="n">
        <v>2889</v>
      </c>
      <c r="M72" s="261" t="n"/>
      <c r="N72" s="395" t="n"/>
      <c r="O72" s="395" t="n"/>
      <c r="P72" s="395" t="n"/>
      <c r="Q72" s="395" t="n"/>
      <c r="R72" s="395" t="n">
        <v>670</v>
      </c>
      <c r="S72" s="395" t="n">
        <v>757</v>
      </c>
      <c r="T72" s="395" t="n">
        <v>728</v>
      </c>
      <c r="U72" s="395" t="n">
        <v>734</v>
      </c>
      <c r="V72" s="395" t="n">
        <v>737</v>
      </c>
      <c r="W72" s="395" t="n">
        <v>761</v>
      </c>
      <c r="X72" s="395" t="n"/>
      <c r="Y72" s="395" t="n"/>
    </row>
    <row r="73">
      <c r="A73" s="259" t="inlineStr">
        <is>
          <t>Other Ancillary</t>
        </is>
      </c>
      <c r="B73" s="425" t="n"/>
      <c r="C73" s="425" t="n"/>
      <c r="D73" s="425" t="n"/>
      <c r="E73" s="425" t="n"/>
      <c r="F73" s="425" t="n"/>
      <c r="G73" s="425" t="n"/>
      <c r="H73" s="425" t="n">
        <v>-18</v>
      </c>
      <c r="I73" s="425" t="n"/>
      <c r="J73" s="425" t="n">
        <v>-8</v>
      </c>
      <c r="K73" s="425" t="n">
        <v>-9</v>
      </c>
      <c r="L73" s="425" t="n">
        <v>-16</v>
      </c>
      <c r="M73" s="261" t="n"/>
      <c r="N73" s="395" t="n"/>
      <c r="O73" s="395" t="n"/>
      <c r="P73" s="395" t="n"/>
      <c r="Q73" s="395" t="n"/>
      <c r="R73" s="395" t="n">
        <v>-3</v>
      </c>
      <c r="S73" s="395" t="n">
        <v>-17</v>
      </c>
      <c r="T73" s="395" t="n">
        <v>0</v>
      </c>
      <c r="U73" s="395" t="n">
        <v>4</v>
      </c>
      <c r="V73" s="395" t="n">
        <v>0</v>
      </c>
      <c r="W73" s="395" t="n">
        <v>5</v>
      </c>
      <c r="X73" s="395" t="n"/>
      <c r="Y73" s="395" t="n"/>
    </row>
    <row r="74">
      <c r="A74" s="263" t="inlineStr">
        <is>
          <t>Healthcare Solutions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>
        <v>-69</v>
      </c>
      <c r="L74" s="426" t="n">
        <v>-88</v>
      </c>
      <c r="M74" s="261" t="n"/>
      <c r="N74" s="395" t="n"/>
      <c r="O74" s="395" t="n"/>
      <c r="P74" s="395" t="n"/>
      <c r="Q74" s="395" t="n"/>
      <c r="R74" s="395" t="n">
        <v>-25</v>
      </c>
      <c r="S74" s="395" t="n">
        <v>-23</v>
      </c>
      <c r="T74" s="395" t="n">
        <v>-21</v>
      </c>
      <c r="U74" s="395" t="n">
        <v>-19</v>
      </c>
      <c r="V74" s="395" t="n">
        <v>-14</v>
      </c>
      <c r="W74" s="395" t="n">
        <v>2</v>
      </c>
      <c r="X74" s="395" t="n"/>
      <c r="Y74" s="395" t="n"/>
    </row>
    <row r="75">
      <c r="A75" s="259" t="inlineStr">
        <is>
          <t>Recycling Processing and Sales</t>
        </is>
      </c>
      <c r="B75" s="425" t="n"/>
      <c r="C75" s="425" t="n"/>
      <c r="D75" s="425" t="n"/>
      <c r="E75" s="425" t="n"/>
      <c r="F75" s="425" t="n"/>
      <c r="G75" s="425" t="n"/>
      <c r="H75" s="425" t="n">
        <v>217</v>
      </c>
      <c r="I75" s="425" t="n">
        <v>128</v>
      </c>
      <c r="J75" s="425" t="n">
        <v>-44</v>
      </c>
      <c r="K75" s="425" t="n">
        <v>86</v>
      </c>
      <c r="L75" s="425" t="n">
        <v>-80</v>
      </c>
      <c r="M75" s="261" t="n"/>
      <c r="N75" s="395" t="n"/>
      <c r="O75" s="395" t="n"/>
      <c r="P75" s="395" t="n"/>
      <c r="Q75" s="395" t="n"/>
      <c r="R75" s="395" t="n">
        <v>18</v>
      </c>
      <c r="S75" s="395" t="n">
        <v>24</v>
      </c>
      <c r="T75" s="395" t="n">
        <v>-137</v>
      </c>
      <c r="U75" s="395" t="n">
        <v>15</v>
      </c>
      <c r="V75" s="395" t="n">
        <v>19</v>
      </c>
      <c r="W75" s="395" t="n">
        <v>36</v>
      </c>
      <c r="X75" s="395" t="n"/>
      <c r="Y75" s="395" t="n"/>
    </row>
    <row r="76">
      <c r="A76" s="263" t="inlineStr">
        <is>
          <t>Renewable Energy</t>
        </is>
      </c>
      <c r="B76" s="426" t="n"/>
      <c r="C76" s="426" t="n"/>
      <c r="D76" s="426" t="n"/>
      <c r="E76" s="426" t="n"/>
      <c r="F76" s="426" t="n"/>
      <c r="G76" s="426" t="n"/>
      <c r="H76" s="426" t="n">
        <v>108</v>
      </c>
      <c r="I76" s="426" t="n">
        <v>132</v>
      </c>
      <c r="J76" s="426" t="n">
        <v>79</v>
      </c>
      <c r="K76" s="426" t="n">
        <v>99</v>
      </c>
      <c r="L76" s="426" t="n">
        <v>135</v>
      </c>
      <c r="M76" s="261" t="n"/>
      <c r="N76" s="395" t="n"/>
      <c r="O76" s="395" t="n"/>
      <c r="P76" s="395" t="n"/>
      <c r="Q76" s="395" t="n"/>
      <c r="R76" s="395" t="n">
        <v>19</v>
      </c>
      <c r="S76" s="395" t="n">
        <v>38</v>
      </c>
      <c r="T76" s="395" t="n">
        <v>21</v>
      </c>
      <c r="U76" s="395" t="n">
        <v>57</v>
      </c>
      <c r="V76" s="395" t="n">
        <v>48</v>
      </c>
      <c r="W76" s="395" t="n">
        <v>47</v>
      </c>
      <c r="X76" s="395" t="n"/>
      <c r="Y76" s="395" t="n"/>
    </row>
    <row r="77">
      <c r="A77" s="259" t="inlineStr">
        <is>
          <t>Corporate and Other</t>
        </is>
      </c>
      <c r="B77" s="425" t="n"/>
      <c r="C77" s="425" t="n">
        <v>-550</v>
      </c>
      <c r="D77" s="425" t="n">
        <v>-585</v>
      </c>
      <c r="E77" s="425" t="n">
        <v>-540</v>
      </c>
      <c r="F77" s="425" t="n">
        <v>-763</v>
      </c>
      <c r="G77" s="425" t="n">
        <v>-1023</v>
      </c>
      <c r="H77" s="425" t="n">
        <v>-1209</v>
      </c>
      <c r="I77" s="425" t="n">
        <v>-1256</v>
      </c>
      <c r="J77" s="425" t="n">
        <v>-1281</v>
      </c>
      <c r="K77" s="425" t="n">
        <v>-1497</v>
      </c>
      <c r="L77" s="425" t="n">
        <v>-1436</v>
      </c>
      <c r="M77" s="261" t="n"/>
      <c r="N77" s="395" t="n"/>
      <c r="O77" s="395" t="n"/>
      <c r="P77" s="395" t="n"/>
      <c r="Q77" s="395" t="n"/>
      <c r="R77" s="395" t="n">
        <v>-327</v>
      </c>
      <c r="S77" s="395" t="n">
        <v>-349</v>
      </c>
      <c r="T77" s="395" t="n">
        <v>-342</v>
      </c>
      <c r="U77" s="395" t="n">
        <v>-418</v>
      </c>
      <c r="V77" s="395" t="n">
        <v>-400</v>
      </c>
      <c r="W77" s="395" t="n">
        <v>-382</v>
      </c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0.424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0.0075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0.24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0.2006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0.045</v>
      </c>
      <c r="D20" s="401" t="n">
        <v>0.04</v>
      </c>
      <c r="E20" s="401" t="n">
        <v>0.0375</v>
      </c>
      <c r="F20" s="401" t="n">
        <v>0.035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0.295</v>
      </c>
      <c r="C21" s="402" t="n">
        <v>0.3</v>
      </c>
      <c r="D21" s="402" t="n">
        <v>0.305</v>
      </c>
      <c r="E21" s="402" t="n">
        <v>0.3075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0.114</v>
      </c>
      <c r="C22" s="401" t="n">
        <v>0.112</v>
      </c>
      <c r="D22" s="401" t="n">
        <v>0.11</v>
      </c>
      <c r="E22" s="401" t="n">
        <v>0.108</v>
      </c>
      <c r="F22" s="401" t="n">
        <v>0.106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0.11</v>
      </c>
      <c r="C23" s="402" t="n">
        <v>0.108</v>
      </c>
      <c r="D23" s="402" t="n">
        <v>0.106</v>
      </c>
      <c r="E23" s="402" t="n">
        <v>0.105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0.24</v>
      </c>
      <c r="C25" s="402" t="n">
        <v>0.24</v>
      </c>
      <c r="D25" s="402" t="n">
        <v>0.24</v>
      </c>
      <c r="E25" s="402" t="n">
        <v>0.24</v>
      </c>
      <c r="F25" s="402" t="n">
        <v>0.24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33.8</v>
      </c>
      <c r="C118" s="416" t="n">
        <v>29</v>
      </c>
      <c r="D118" s="335" t="n">
        <v>33.2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15.79</v>
      </c>
      <c r="C119" s="404" t="n">
        <v>15.9</v>
      </c>
      <c r="D119" s="334" t="n">
        <v>15.56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26.28</v>
      </c>
      <c r="C120" s="416" t="n">
        <v>23</v>
      </c>
      <c r="D120" s="335" t="n">
        <v>25.91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32.14</v>
      </c>
      <c r="C121" s="404" t="n">
        <v>30</v>
      </c>
      <c r="D121" s="334" t="n">
        <v>31.57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0.0311</v>
      </c>
      <c r="C122" s="401" t="n">
        <v>0.033</v>
      </c>
      <c r="D122" s="335" t="n">
        <v>0.0317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226.44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5.36% | 232.7 | 270.3 | 321.0 | 393.2 | 504.2 |
| 5.86% | 199.1 | 227.5 | 264.4 | 314.2 | 385.0 |
| **6.36%** | 172.4 | 194.5 | **222.4** | 258.6 | 307.5 |
| 6.86% | 150.7 | 168.4 | 190.1 | 217.5 | 253.0 |
| 7.36% | 132.7 | 147.1 | 164.4 | 185.8 | 212.7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9.0x | 10.0x | 11.0x | 12.0x | 13.0x |
|---|---|---|---|---|---|
| 5.36% | 155.2 | 173.6 | 192.1 | 210.5 | 229.0 |
| 5.86% | 150.6 | 168.6 | 186.7 | 204.7 | 222.7 |
| **6.36%** | 146.2 | 163.8 | **181.4** | 199.0 | 216.6 |
| 6.86% | 141.9 | 159.1 | 176.3 | 193.5 | 210.7 |
| 7.36% | 137.7 | 154.5 | 171.3 | 188.1 | 204.9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78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78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78">
        <f>IFERROR(IF(OR(NOT(ISNUMBER(Data!X35)),NOT(ISNUMBER(Data!X41))),"-",Data!X35/Data!X41),"-")</f>
        <v/>
      </c>
      <c r="Y16" s="47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78">
        <f>IFERROR(IF(OR(NOT(ISNUMBER(Data!X37)),NOT(ISNUMBER(Data!X38))),"-",Data!X37/Data!X38),"-")</f>
        <v/>
      </c>
      <c r="Y17" s="478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78">
        <f>IFERROR(IF(OR(NOT(ISNUMBER(Data!X35)),NOT(ISNUMBER(Data!U20)),NOT(ISNUMBER(Data!V20)),NOT(ISNUMBER(Data!W20)),NOT(ISNUMBER(Data!X20))),"-",Data!X35/(Data!U20+Data!V20+Data!W20+Data!X20)),"-")</f>
        <v/>
      </c>
      <c r="Y18" s="47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81" t="n"/>
      <c r="Y20" s="481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82" t="n"/>
      <c r="Y22" s="482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82" t="n"/>
      <c r="Y23" s="482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82" t="n"/>
      <c r="Y24" s="482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82" t="n"/>
      <c r="Y25" s="482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82" t="n"/>
      <c r="Y26" s="482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82" t="n"/>
      <c r="Y27" s="482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78">
        <f>IFERROR(IF(OR(NOT(ISNUMBER(Data!X41)),NOT(ISNUMBER(Data!X28))),"-",Data!X41/Data!X28),"-")</f>
        <v/>
      </c>
      <c r="Y30" s="47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78">
        <f>IFERROR(IF(OR(NOT(ISNUMBER(Data!U53)),NOT(ISNUMBER(Data!V53)),NOT(ISNUMBER(Data!W53)),NOT(ISNUMBER(Data!X53)),NOT(ISNUMBER(Data!X28))),"-",(Data!U53+Data!V53+Data!W53+Data!X53)/Data!X28),"-")</f>
        <v/>
      </c>
      <c r="Y31" s="478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78">
        <f>IFERROR(IF(OR(NOT(ISNUMBER(Data!U14)),NOT(ISNUMBER(Data!V14)),NOT(ISNUMBER(Data!W14)),NOT(ISNUMBER(Data!X14)),NOT(ISNUMBER(Data!X28))),"-",(Data!U14+Data!V14+Data!W14+Data!X14)/Data!X28),"-")</f>
        <v/>
      </c>
      <c r="Y32" s="47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80" t="n"/>
      <c r="Y33" s="480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82" t="n"/>
      <c r="Y36" s="482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82" t="n"/>
      <c r="Y37" s="482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82" t="n"/>
      <c r="Y38" s="482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82" t="n"/>
      <c r="Y39" s="482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82" t="n"/>
      <c r="Y40" s="482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82" t="n"/>
      <c r="Y41" s="482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82" t="n"/>
      <c r="Y42" s="482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82" t="n"/>
      <c r="Y43" s="482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82" t="n"/>
      <c r="Y44" s="48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78">
        <f>IFERROR(IF(OR(NOT(ISNUMBER(Data!X37)),NOT(ISNUMBER(Data!X38))),"-",Data!X37-Data!X38),"-")</f>
        <v/>
      </c>
      <c r="Y48" s="47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78">
        <f>IFERROR(IF(OR(NOT(ISNUMBER(Data!X37)),NOT(ISNUMBER(Data!X47)),NOT(ISNUMBER(Data!X38))),"-",(Data!X37-Data!X47)/Data!X38),"-")</f>
        <v/>
      </c>
      <c r="Y49" s="478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78" t="n"/>
      <c r="Y50" s="47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78">
        <f>IFERROR(IF(OR(NOT(ISNUMBER(Data!X32)),NOT(ISNUMBER(Data!X38))),"-",Data!X32/Data!X38),"-")</f>
        <v/>
      </c>
      <c r="Y51" s="478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78" t="n"/>
      <c r="Y52" s="47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78" t="n"/>
      <c r="Y53" s="478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78" t="n"/>
      <c r="Y54" s="47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82" t="n"/>
      <c r="Y58" s="482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82" t="n"/>
      <c r="Y59" s="482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82" t="n"/>
      <c r="Y60" s="482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82" t="n"/>
      <c r="Y61" s="482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82" t="n"/>
      <c r="Y62" s="482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82" t="n"/>
      <c r="Y63" s="482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82" t="n"/>
      <c r="Y64" s="48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78" t="n"/>
      <c r="Y68" s="47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78" t="n"/>
      <c r="Y69" s="478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78" t="n"/>
      <c r="Y70" s="478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78" t="n"/>
      <c r="Y71" s="478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78">
        <f>IFERROR(IF(OR(NOT(ISNUMBER(Data!U14)),NOT(ISNUMBER(Data!V14)),NOT(ISNUMBER(Data!W14)),NOT(ISNUMBER(Data!X14)),NOT(ISNUMBER(Data!X39))),"-",(Data!U14+Data!V14+Data!W14+Data!X14)/Data!X39),"-")</f>
        <v/>
      </c>
      <c r="Y72" s="47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78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78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78" t="n"/>
      <c r="Y74" s="47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7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7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78" t="n"/>
      <c r="Y77" s="478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78" t="n"/>
      <c r="Y78" s="47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78" t="n"/>
      <c r="Y79" s="478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78">
        <f>IFERROR(IF(OR(NOT(ISNUMBER(Data!X36)),NOT(ISNUMBER(Data!U20)),NOT(ISNUMBER(Data!V20)),NOT(ISNUMBER(Data!W20)),NOT(ISNUMBER(Data!X20))),"-",Data!X36/(Data!U20+Data!V20+Data!W20+Data!X20)),"-")</f>
        <v/>
      </c>
      <c r="Y80" s="47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78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78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82" t="n"/>
      <c r="Y86" s="482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82" t="n"/>
      <c r="Y87" s="482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82" t="n"/>
      <c r="Y88" s="482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82" t="n"/>
      <c r="Y89" s="482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82" t="n"/>
      <c r="Y90" s="482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82" t="n"/>
      <c r="Y91" s="482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78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78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78">
        <f>IFERROR(IF(OR(NOT(ISNUMBER(Data!U27)),NOT(ISNUMBER(Data!V27)),NOT(ISNUMBER(Data!W27)),NOT(ISNUMBER(Data!X27)),NOT(ISNUMBER(Data!$B$8))),"-",(Data!U27+Data!V27+Data!W27+Data!X27)/Data!$B$8),"-")</f>
        <v/>
      </c>
      <c r="Y102" s="47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80" t="n"/>
      <c r="Y103" s="480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78">
        <f>IFERROR(IF(OR(NOT(ISNUMBER(Data!X37)),NOT(ISNUMBER(Data!X38)),NOT(ISNUMBER(Data!X39))),"-",(Data!X37-Data!X38)/Data!X39),"-")</f>
        <v/>
      </c>
      <c r="Y107" s="478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78">
        <f>IFERROR(IF(OR(NOT(ISNUMBER(Data!X48)),NOT(ISNUMBER(Data!X39))),"-",Data!X48/Data!X39),"-")</f>
        <v/>
      </c>
      <c r="Y108" s="47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78">
        <f>IFERROR(IF(OR(NOT(ISNUMBER(Data!X41)),NOT(ISNUMBER(Data!X40))),"-",Data!X41/Data!X40),"-")</f>
        <v/>
      </c>
      <c r="Y110" s="47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78">
        <f>IFERROR(IF(OR(NOT(ISNUMBER(Data!U14)),NOT(ISNUMBER(Data!V14)),NOT(ISNUMBER(Data!W14)),NOT(ISNUMBER(Data!X14)),NOT(ISNUMBER(Data!X39))),"-",(Data!U14+Data!V14+Data!W14+Data!X14)/Data!X39),"-")</f>
        <v/>
      </c>
      <c r="Y111" s="478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7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78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78" t="n"/>
      <c r="Y113" s="478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80" t="n"/>
      <c r="Y114" s="480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78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78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7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7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78">
        <f>IFERROR(IF(OR(NOT(ISNUMBER(Data!X39)),NOT(ISNUMBER(Data!X41))),"-",Data!X39/Data!X41),"-")</f>
        <v/>
      </c>
      <c r="Y120" s="478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78" t="n"/>
      <c r="Y121" s="47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7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7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78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78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7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7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78" t="n"/>
      <c r="Y126" s="478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84">
        <f>IFERROR(IF(OR(NOT(ISNUMBER(Data!X14)),NOT(ISNUMBER(Data!W14))),"-",(Data!X14-Data!W14)/ABS(Data!W14)),"-")</f>
        <v/>
      </c>
      <c r="Y130" s="48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84">
        <f>IFERROR(IF(OR(NOT(ISNUMBER(Data!X26)),NOT(ISNUMBER(Data!W26))),"-",(Data!X26-Data!W26)/ABS(Data!W26)),"-")</f>
        <v/>
      </c>
      <c r="Y131" s="484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84">
        <f>IFERROR(IF(OR(NOT(ISNUMBER(Data!X27)),NOT(ISNUMBER(Data!W27))),"-",(Data!X27-Data!W27)/ABS(Data!W27)),"-")</f>
        <v/>
      </c>
      <c r="Y132" s="48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84">
        <f>IFERROR(IF(OR(NOT(ISNUMBER(Data!X20)),NOT(ISNUMBER(Data!W20))),"-",(Data!X20-Data!W20)/ABS(Data!W20)),"-")</f>
        <v/>
      </c>
      <c r="Y133" s="484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84">
        <f>IFERROR(IF(OR(NOT(ISNUMBER(Data!X53)),NOT(ISNUMBER(Data!W53))),"-",(Data!X53-Data!W53)/ABS(Data!W53)),"-")</f>
        <v/>
      </c>
      <c r="Y134" s="48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84">
        <f>IFERROR(IF(OR(NOT(ISNUMBER(Data!X14)),NOT(ISNUMBER(Data!T14))),"-",(Data!X14-Data!T14)/ABS(Data!T14)),"-")</f>
        <v/>
      </c>
      <c r="Y137" s="48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84">
        <f>IFERROR(IF(OR(NOT(ISNUMBER(Data!X26)),NOT(ISNUMBER(Data!T26))),"-",(Data!X26-Data!T26)/ABS(Data!T26)),"-")</f>
        <v/>
      </c>
      <c r="Y138" s="484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84">
        <f>IFERROR(IF(OR(NOT(ISNUMBER(Data!X27)),NOT(ISNUMBER(Data!T27))),"-",(Data!X27-Data!T27)/ABS(Data!T27)),"-")</f>
        <v/>
      </c>
      <c r="Y139" s="48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84">
        <f>IFERROR(IF(OR(NOT(ISNUMBER(Data!X20)),NOT(ISNUMBER(Data!T20))),"-",(Data!X20-Data!T20)/ABS(Data!T20)),"-")</f>
        <v/>
      </c>
      <c r="Y140" s="484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84">
        <f>IFERROR(IF(OR(NOT(ISNUMBER(Data!X53)),NOT(ISNUMBER(Data!T53))),"-",(Data!X53-Data!T53)/ABS(Data!T53)),"-")</f>
        <v/>
      </c>
      <c r="Y141" s="48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84">
        <f>IFERROR(IF(OR(NOT(ISNUMBER(Data!X16)),NOT(ISNUMBER(Data!X14))),"-",Data!X16/Data!X14),"-")</f>
        <v/>
      </c>
      <c r="Y144" s="48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84">
        <f>IFERROR(IF(OR(NOT(ISNUMBER(Data!X20)),NOT(ISNUMBER(Data!X14))),"-",Data!X20/Data!X14),"-")</f>
        <v/>
      </c>
      <c r="Y145" s="484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84">
        <f>IFERROR(IF(OR(NOT(ISNUMBER(Data!X22)),NOT(ISNUMBER(Data!X14))),"-",Data!X22/Data!X14),"-")</f>
        <v/>
      </c>
      <c r="Y146" s="48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84">
        <f>IFERROR(IF(OR(NOT(ISNUMBER(Data!X26)),NOT(ISNUMBER(Data!X14))),"-",Data!X26/Data!X14),"-")</f>
        <v/>
      </c>
      <c r="Y147" s="484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84">
        <f>IFERROR(IF(OR(NOT(ISNUMBER(Data!X53)),NOT(ISNUMBER(Data!X14))),"-",Data!X53/Data!X14),"-")</f>
        <v/>
      </c>
      <c r="Y148" s="48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Republic Services, Inc.</t>
        </is>
      </c>
      <c r="C2" s="279" t="inlineStr">
        <is>
          <t>Waste Connections,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RSG</t>
        </is>
      </c>
      <c r="C3" s="425" t="inlineStr">
        <is>
          <t>WCN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16591</v>
      </c>
      <c r="C10" s="427" t="n">
        <v>9466.9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19.9</v>
      </c>
      <c r="C11" s="428" t="n">
        <v>18.1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30.8</v>
      </c>
      <c r="C12" s="429" t="n">
        <v>31.1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12.9</v>
      </c>
      <c r="C13" s="428" t="n">
        <v>11.4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inlineStr">
        <is>
          <t>NM</t>
        </is>
      </c>
      <c r="C14" s="429" t="inlineStr">
        <is>
          <t>NM</t>
        </is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14.5</v>
      </c>
      <c r="C15" s="428" t="n">
        <v>12.9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10.7</v>
      </c>
      <c r="C17" s="429" t="n">
        <v>7.6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18.3</v>
      </c>
      <c r="C18" s="428" t="n">
        <v>13.4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6.4</v>
      </c>
      <c r="C19" s="429" t="n">
        <v>5.3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</v>
      </c>
      <c r="C20" s="430" t="n">
        <v>0.46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2.64</v>
      </c>
      <c r="C22" s="431" t="n">
        <v>2.98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1.13</v>
      </c>
      <c r="C23" s="430" t="n">
        <v>1.07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5.75</v>
      </c>
      <c r="C24" s="429" t="n">
        <v>5.11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0.64</v>
      </c>
      <c r="C25" s="430" t="n">
        <v>0.62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15.51</v>
      </c>
      <c r="C27" s="429" t="n">
        <v>17.23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31.4</v>
      </c>
      <c r="C28" s="428" t="n">
        <v>39.88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3.66</v>
      </c>
      <c r="C29" s="429" t="n">
        <v>2.91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41.7</v>
      </c>
      <c r="C31" s="428" t="n">
        <v>39.5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inlineStr">
        <is>
          <t>NM</t>
        </is>
      </c>
      <c r="C32" s="429" t="inlineStr">
        <is>
          <t>NM</t>
        </is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52.1</v>
      </c>
      <c r="C33" s="428" t="n">
        <v>51.2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inlineStr">
        <is>
          <t>NM</t>
        </is>
      </c>
      <c r="C34" s="429" t="inlineStr">
        <is>
          <t>NM</t>
        </is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11.4</v>
      </c>
      <c r="C35" s="428" t="n">
        <v>12.6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18" t="n"/>
      <c r="B36" s="519" t="n"/>
      <c r="C36" s="519" t="n"/>
      <c r="D36" s="519" t="n"/>
      <c r="E36" s="519" t="n"/>
      <c r="F36" s="467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18" t="n"/>
      <c r="B37" s="519" t="n"/>
      <c r="C37" s="519" t="n"/>
      <c r="D37" s="519" t="n"/>
      <c r="E37" s="519" t="n"/>
      <c r="F37" s="467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18" t="n"/>
      <c r="B38" s="519" t="n"/>
      <c r="C38" s="519" t="n"/>
      <c r="D38" s="519" t="n"/>
      <c r="E38" s="519" t="n"/>
      <c r="F38" s="467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18" t="n"/>
      <c r="B39" s="519" t="n"/>
      <c r="C39" s="519" t="n"/>
      <c r="D39" s="519" t="n"/>
      <c r="E39" s="519" t="n"/>
      <c r="F39" s="467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18" t="n"/>
      <c r="B40" s="519" t="n"/>
      <c r="C40" s="519" t="n"/>
      <c r="D40" s="519" t="n"/>
      <c r="E40" s="51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18" t="n"/>
      <c r="B41" s="519" t="n"/>
      <c r="C41" s="519" t="n"/>
      <c r="D41" s="519" t="n"/>
      <c r="E41" s="51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18" t="n"/>
      <c r="B42" s="519" t="n"/>
      <c r="C42" s="519" t="n"/>
      <c r="D42" s="519" t="n"/>
      <c r="E42" s="51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18" t="n"/>
      <c r="B43" s="519" t="n"/>
      <c r="C43" s="519" t="n"/>
      <c r="D43" s="519" t="n"/>
      <c r="E43" s="51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18" t="n"/>
      <c r="B44" s="519" t="n"/>
      <c r="C44" s="519" t="n"/>
      <c r="D44" s="519" t="n"/>
      <c r="E44" s="51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18" t="n"/>
      <c r="B45" s="519" t="n"/>
      <c r="C45" s="519" t="n"/>
      <c r="D45" s="519" t="n"/>
      <c r="E45" s="51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18" t="n"/>
      <c r="B46" s="519" t="n"/>
      <c r="C46" s="519" t="n"/>
      <c r="D46" s="519" t="n"/>
      <c r="E46" s="51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18" t="n"/>
      <c r="B47" s="519" t="n"/>
      <c r="C47" s="519" t="n"/>
      <c r="D47" s="519" t="n"/>
      <c r="E47" s="51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18" t="n"/>
      <c r="B48" s="519" t="n"/>
      <c r="C48" s="519" t="n"/>
      <c r="D48" s="519" t="n"/>
      <c r="E48" s="51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1" t="n"/>
      <c r="C49" s="511" t="n"/>
      <c r="D49" s="511" t="n"/>
      <c r="E49" s="51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21" t="n"/>
      <c r="E50" s="52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521" t="n"/>
      <c r="E51" s="52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</t>
        </is>
      </c>
      <c r="C52" s="311" t="inlineStr">
        <is>
          <t>OK</t>
        </is>
      </c>
      <c r="D52" s="521" t="n"/>
      <c r="E52" s="52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21" t="n"/>
      <c r="E53" s="52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NOT_MEANINGFUL</t>
        </is>
      </c>
      <c r="C54" s="311" t="inlineStr">
        <is>
          <t>NOT_MEANINGFUL</t>
        </is>
      </c>
      <c r="D54" s="521" t="n"/>
      <c r="E54" s="52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</t>
        </is>
      </c>
      <c r="D55" s="521" t="n"/>
      <c r="E55" s="52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521" t="n"/>
      <c r="E56" s="52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21" t="n"/>
      <c r="E57" s="52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</t>
        </is>
      </c>
      <c r="D58" s="521" t="n"/>
      <c r="E58" s="52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521" t="n"/>
      <c r="E59" s="52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</t>
        </is>
      </c>
      <c r="D60" s="521" t="n"/>
      <c r="E60" s="52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521" t="n"/>
      <c r="E61" s="52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21" t="n"/>
      <c r="E62" s="52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WM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103.5455215963</v>
      </c>
      <c r="C3" s="308" t="n">
        <v>321.5860184424</v>
      </c>
    </row>
    <row r="4">
      <c r="A4" s="308" t="inlineStr">
        <is>
          <t>2020-09</t>
        </is>
      </c>
      <c r="B4" s="308" t="n">
        <v>103.2953368923</v>
      </c>
      <c r="C4" s="308" t="n">
        <v>309.5592456058</v>
      </c>
    </row>
    <row r="5">
      <c r="A5" s="308" t="inlineStr">
        <is>
          <t>2020-10</t>
        </is>
      </c>
      <c r="B5" s="308" t="n">
        <v>98.4942988782</v>
      </c>
      <c r="C5" s="308" t="n">
        <v>301.8408314973</v>
      </c>
    </row>
    <row r="6">
      <c r="A6" s="308" t="inlineStr">
        <is>
          <t>2020-11</t>
        </is>
      </c>
      <c r="B6" s="308" t="n">
        <v>108.7352963151</v>
      </c>
      <c r="C6" s="308" t="n">
        <v>334.6741331902</v>
      </c>
    </row>
    <row r="7">
      <c r="A7" s="308" t="inlineStr">
        <is>
          <t>2020-12</t>
        </is>
      </c>
      <c r="B7" s="308" t="n">
        <v>108.1408032343</v>
      </c>
      <c r="C7" s="308" t="n">
        <v>347.0791635841</v>
      </c>
    </row>
    <row r="8">
      <c r="A8" s="308" t="inlineStr">
        <is>
          <t>2021-01</t>
        </is>
      </c>
      <c r="B8" s="308" t="n">
        <v>102.0794896638</v>
      </c>
      <c r="C8" s="308" t="n">
        <v>343.5422757772</v>
      </c>
    </row>
    <row r="9">
      <c r="A9" s="308" t="inlineStr">
        <is>
          <t>2021-02</t>
        </is>
      </c>
      <c r="B9" s="308" t="n">
        <v>101.6851833347</v>
      </c>
      <c r="C9" s="308" t="n">
        <v>353.0946578069</v>
      </c>
    </row>
    <row r="10">
      <c r="A10" s="308" t="inlineStr">
        <is>
          <t>2021-03</t>
        </is>
      </c>
      <c r="B10" s="308" t="n">
        <v>118.8771417857</v>
      </c>
      <c r="C10" s="308" t="n">
        <v>369.1269350071</v>
      </c>
    </row>
    <row r="11">
      <c r="A11" s="308" t="inlineStr">
        <is>
          <t>2021-04</t>
        </is>
      </c>
      <c r="B11" s="308" t="n">
        <v>127.1235409407</v>
      </c>
      <c r="C11" s="308" t="n">
        <v>388.6576085041</v>
      </c>
    </row>
    <row r="12">
      <c r="A12" s="308" t="inlineStr">
        <is>
          <t>2021-05</t>
        </is>
      </c>
      <c r="B12" s="308" t="n">
        <v>129.6204953218</v>
      </c>
      <c r="C12" s="308" t="n">
        <v>391.2095419988</v>
      </c>
    </row>
    <row r="13">
      <c r="A13" s="308" t="inlineStr">
        <is>
          <t>2021-06</t>
        </is>
      </c>
      <c r="B13" s="308" t="n">
        <v>129.6233309839</v>
      </c>
      <c r="C13" s="308" t="n">
        <v>400.0010900298</v>
      </c>
    </row>
    <row r="14">
      <c r="A14" s="308" t="inlineStr">
        <is>
          <t>2021-07</t>
        </is>
      </c>
      <c r="B14" s="308" t="n">
        <v>137.1633363191</v>
      </c>
      <c r="C14" s="308" t="n">
        <v>409.766102857</v>
      </c>
    </row>
    <row r="15">
      <c r="A15" s="308" t="inlineStr">
        <is>
          <t>2021-08</t>
        </is>
      </c>
      <c r="B15" s="308" t="n">
        <v>143.5006414168</v>
      </c>
      <c r="C15" s="308" t="n">
        <v>421.9606882536</v>
      </c>
    </row>
    <row r="16">
      <c r="A16" s="308" t="inlineStr">
        <is>
          <t>2021-09</t>
        </is>
      </c>
      <c r="B16" s="308" t="n">
        <v>138.690947849</v>
      </c>
      <c r="C16" s="308" t="n">
        <v>402.3077362055</v>
      </c>
    </row>
    <row r="17">
      <c r="A17" s="308" t="inlineStr">
        <is>
          <t>2021-10</t>
        </is>
      </c>
      <c r="B17" s="308" t="n">
        <v>148.7844842919</v>
      </c>
      <c r="C17" s="308" t="n">
        <v>430.5350884382</v>
      </c>
    </row>
    <row r="18">
      <c r="A18" s="308" t="inlineStr">
        <is>
          <t>2021-11</t>
        </is>
      </c>
      <c r="B18" s="308" t="n">
        <v>149.1930543044</v>
      </c>
      <c r="C18" s="308" t="n">
        <v>427.0758081414</v>
      </c>
    </row>
    <row r="19">
      <c r="A19" s="308" t="inlineStr">
        <is>
          <t>2021-12</t>
        </is>
      </c>
      <c r="B19" s="308" t="n">
        <v>155.5222651658</v>
      </c>
      <c r="C19" s="308" t="n">
        <v>446.8444096561</v>
      </c>
    </row>
    <row r="20">
      <c r="A20" s="308" t="inlineStr">
        <is>
          <t>2022-01</t>
        </is>
      </c>
      <c r="B20" s="308" t="n">
        <v>140.1843593262</v>
      </c>
      <c r="C20" s="308" t="n">
        <v>423.2772619766</v>
      </c>
    </row>
    <row r="21">
      <c r="A21" s="308" t="inlineStr">
        <is>
          <t>2022-02</t>
        </is>
      </c>
      <c r="B21" s="308" t="n">
        <v>134.5561119829</v>
      </c>
      <c r="C21" s="308" t="n">
        <v>410.7833808913</v>
      </c>
    </row>
    <row r="22">
      <c r="A22" s="308" t="inlineStr">
        <is>
          <t>2022-03</t>
        </is>
      </c>
      <c r="B22" s="308" t="n">
        <v>148.3162714458</v>
      </c>
      <c r="C22" s="308" t="n">
        <v>426.21058511</v>
      </c>
    </row>
    <row r="23">
      <c r="A23" s="308" t="inlineStr">
        <is>
          <t>2022-04</t>
        </is>
      </c>
      <c r="B23" s="308" t="n">
        <v>153.874622565</v>
      </c>
      <c r="C23" s="308" t="n">
        <v>388.8024999232</v>
      </c>
    </row>
    <row r="24">
      <c r="A24" s="308" t="inlineStr">
        <is>
          <t>2022-05</t>
        </is>
      </c>
      <c r="B24" s="308" t="n">
        <v>148.3256289393</v>
      </c>
      <c r="C24" s="308" t="n">
        <v>389.6801366342</v>
      </c>
    </row>
    <row r="25">
      <c r="A25" s="308" t="inlineStr">
        <is>
          <t>2022-06</t>
        </is>
      </c>
      <c r="B25" s="308" t="n">
        <v>143.7347480011</v>
      </c>
      <c r="C25" s="308" t="n">
        <v>357.543498354</v>
      </c>
    </row>
    <row r="26">
      <c r="A26" s="308" t="inlineStr">
        <is>
          <t>2022-07</t>
        </is>
      </c>
      <c r="B26" s="308" t="n">
        <v>154.6149178393</v>
      </c>
      <c r="C26" s="308" t="n">
        <v>390.4687763734</v>
      </c>
    </row>
    <row r="27">
      <c r="A27" s="308" t="inlineStr">
        <is>
          <t>2022-08</t>
        </is>
      </c>
      <c r="B27" s="308" t="n">
        <v>158.8147761447</v>
      </c>
      <c r="C27" s="308" t="n">
        <v>374.536884505</v>
      </c>
    </row>
    <row r="28">
      <c r="A28" s="308" t="inlineStr">
        <is>
          <t>2022-09</t>
        </is>
      </c>
      <c r="B28" s="308" t="n">
        <v>151.0914845297</v>
      </c>
      <c r="C28" s="308" t="n">
        <v>339.9235382673</v>
      </c>
    </row>
    <row r="29">
      <c r="A29" s="308" t="inlineStr">
        <is>
          <t>2022-10</t>
        </is>
      </c>
      <c r="B29" s="308" t="n">
        <v>149.3562100054</v>
      </c>
      <c r="C29" s="308" t="n">
        <v>367.5510098947</v>
      </c>
    </row>
    <row r="30">
      <c r="A30" s="308" t="inlineStr">
        <is>
          <t>2022-11</t>
        </is>
      </c>
      <c r="B30" s="308" t="n">
        <v>158.1740452239</v>
      </c>
      <c r="C30" s="308" t="n">
        <v>387.9837283185</v>
      </c>
    </row>
    <row r="31">
      <c r="A31" s="308" t="inlineStr">
        <is>
          <t>2022-12</t>
        </is>
      </c>
      <c r="B31" s="308" t="n">
        <v>148.5240583714</v>
      </c>
      <c r="C31" s="308" t="n">
        <v>365.645252784</v>
      </c>
    </row>
    <row r="32">
      <c r="A32" s="308" t="inlineStr">
        <is>
          <t>2023-01</t>
        </is>
      </c>
      <c r="B32" s="308" t="n">
        <v>146.4885743996</v>
      </c>
      <c r="C32" s="308" t="n">
        <v>388.6397049176</v>
      </c>
    </row>
    <row r="33">
      <c r="A33" s="308" t="inlineStr">
        <is>
          <t>2023-02</t>
        </is>
      </c>
      <c r="B33" s="308" t="n">
        <v>141.7832928461</v>
      </c>
      <c r="C33" s="308" t="n">
        <v>378.8682578986</v>
      </c>
    </row>
    <row r="34">
      <c r="A34" s="308" t="inlineStr">
        <is>
          <t>2023-03</t>
        </is>
      </c>
      <c r="B34" s="308" t="n">
        <v>155.1969670977</v>
      </c>
      <c r="C34" s="308" t="n">
        <v>392.9337203794</v>
      </c>
    </row>
    <row r="35">
      <c r="A35" s="308" t="inlineStr">
        <is>
          <t>2023-04</t>
        </is>
      </c>
      <c r="B35" s="308" t="n">
        <v>157.9362406482</v>
      </c>
      <c r="C35" s="308" t="n">
        <v>399.2108315235</v>
      </c>
    </row>
    <row r="36">
      <c r="A36" s="308" t="inlineStr">
        <is>
          <t>2023-05</t>
        </is>
      </c>
      <c r="B36" s="308" t="n">
        <v>154.0080462858</v>
      </c>
      <c r="C36" s="308" t="n">
        <v>401.0536531438</v>
      </c>
    </row>
    <row r="37">
      <c r="A37" s="308" t="inlineStr">
        <is>
          <t>2023-06</t>
        </is>
      </c>
      <c r="B37" s="308" t="n">
        <v>165.6553455341</v>
      </c>
      <c r="C37" s="308" t="n">
        <v>427.0476200424</v>
      </c>
    </row>
    <row r="38">
      <c r="A38" s="308" t="inlineStr">
        <is>
          <t>2023-07</t>
        </is>
      </c>
      <c r="B38" s="308" t="n">
        <v>156.4565162324</v>
      </c>
      <c r="C38" s="308" t="n">
        <v>441.0262813103</v>
      </c>
    </row>
    <row r="39">
      <c r="A39" s="308" t="inlineStr">
        <is>
          <t>2023-08</t>
        </is>
      </c>
      <c r="B39" s="308" t="n">
        <v>149.7603798456</v>
      </c>
      <c r="C39" s="308" t="n">
        <v>433.8587251536</v>
      </c>
    </row>
    <row r="40">
      <c r="A40" s="308" t="inlineStr">
        <is>
          <t>2023-09</t>
        </is>
      </c>
      <c r="B40" s="308" t="n">
        <v>146.2643489852</v>
      </c>
      <c r="C40" s="308" t="n">
        <v>413.2967305907</v>
      </c>
    </row>
    <row r="41">
      <c r="A41" s="308" t="inlineStr">
        <is>
          <t>2023-10</t>
        </is>
      </c>
      <c r="B41" s="308" t="n">
        <v>157.6726611699</v>
      </c>
      <c r="C41" s="308" t="n">
        <v>404.3246297675</v>
      </c>
    </row>
    <row r="42">
      <c r="A42" s="308" t="inlineStr">
        <is>
          <t>2023-11</t>
        </is>
      </c>
      <c r="B42" s="308" t="n">
        <v>164.7344927661</v>
      </c>
      <c r="C42" s="308" t="n">
        <v>441.2571999663</v>
      </c>
    </row>
    <row r="43">
      <c r="A43" s="308" t="inlineStr">
        <is>
          <t>2023-12</t>
        </is>
      </c>
      <c r="B43" s="308" t="n">
        <v>172.5477960957</v>
      </c>
      <c r="C43" s="308" t="n">
        <v>461.4061014052</v>
      </c>
    </row>
    <row r="44">
      <c r="A44" s="308" t="inlineStr">
        <is>
          <t>2024-01</t>
        </is>
      </c>
      <c r="B44" s="308" t="n">
        <v>178.8389022292</v>
      </c>
      <c r="C44" s="308" t="n">
        <v>468.7546616872</v>
      </c>
    </row>
    <row r="45">
      <c r="A45" s="308" t="inlineStr">
        <is>
          <t>2024-02</t>
        </is>
      </c>
      <c r="B45" s="308" t="n">
        <v>198.1264894868</v>
      </c>
      <c r="C45" s="308" t="n">
        <v>493.2175043697</v>
      </c>
    </row>
    <row r="46">
      <c r="A46" s="308" t="inlineStr">
        <is>
          <t>2024-03</t>
        </is>
      </c>
      <c r="B46" s="308" t="n">
        <v>206.0844284356</v>
      </c>
      <c r="C46" s="308" t="n">
        <v>509.3575022438</v>
      </c>
    </row>
    <row r="47">
      <c r="A47" s="308" t="inlineStr">
        <is>
          <t>2024-04</t>
        </is>
      </c>
      <c r="B47" s="308" t="n">
        <v>201.1244794894</v>
      </c>
      <c r="C47" s="308" t="n">
        <v>488.8203853716</v>
      </c>
    </row>
    <row r="48">
      <c r="A48" s="308" t="inlineStr">
        <is>
          <t>2024-05</t>
        </is>
      </c>
      <c r="B48" s="308" t="n">
        <v>203.7446474512</v>
      </c>
      <c r="C48" s="308" t="n">
        <v>513.5447759541</v>
      </c>
    </row>
    <row r="49">
      <c r="A49" s="308" t="inlineStr">
        <is>
          <t>2024-06</t>
        </is>
      </c>
      <c r="B49" s="308" t="n">
        <v>207.0395144303</v>
      </c>
      <c r="C49" s="308" t="n">
        <v>531.6650443674999</v>
      </c>
    </row>
    <row r="50">
      <c r="A50" s="308" t="inlineStr">
        <is>
          <t>2024-07</t>
        </is>
      </c>
      <c r="B50" s="308" t="n">
        <v>196.6749226326</v>
      </c>
      <c r="C50" s="308" t="n">
        <v>538.1030154865</v>
      </c>
    </row>
    <row r="51">
      <c r="A51" s="308" t="inlineStr">
        <is>
          <t>2024-08</t>
        </is>
      </c>
      <c r="B51" s="308" t="n">
        <v>205.7779068145</v>
      </c>
      <c r="C51" s="308" t="n">
        <v>550.6761093107</v>
      </c>
    </row>
    <row r="52">
      <c r="A52" s="308" t="inlineStr">
        <is>
          <t>2024-09</t>
        </is>
      </c>
      <c r="B52" s="308" t="n">
        <v>202.1953078221</v>
      </c>
      <c r="C52" s="308" t="n">
        <v>562.2453646183</v>
      </c>
    </row>
    <row r="53">
      <c r="A53" s="308" t="inlineStr">
        <is>
          <t>2024-10</t>
        </is>
      </c>
      <c r="B53" s="308" t="n">
        <v>210.2305259798</v>
      </c>
      <c r="C53" s="308" t="n">
        <v>557.2281165235</v>
      </c>
    </row>
    <row r="54">
      <c r="A54" s="308" t="inlineStr">
        <is>
          <t>2024-11</t>
        </is>
      </c>
      <c r="B54" s="308" t="n">
        <v>222.2784833871</v>
      </c>
      <c r="C54" s="308" t="n">
        <v>590.4575858386</v>
      </c>
    </row>
    <row r="55">
      <c r="A55" s="308" t="inlineStr">
        <is>
          <t>2024-12</t>
        </is>
      </c>
      <c r="B55" s="308" t="n">
        <v>197.1999734128</v>
      </c>
      <c r="C55" s="308" t="n">
        <v>576.2277005713</v>
      </c>
    </row>
    <row r="56">
      <c r="A56" s="308" t="inlineStr">
        <is>
          <t>2025-01</t>
        </is>
      </c>
      <c r="B56" s="308" t="n">
        <v>215.2498446102</v>
      </c>
      <c r="C56" s="308" t="n">
        <v>591.7031032586</v>
      </c>
    </row>
    <row r="57">
      <c r="A57" s="308" t="inlineStr">
        <is>
          <t>2025-02</t>
        </is>
      </c>
      <c r="B57" s="308" t="n">
        <v>227.4850577879</v>
      </c>
      <c r="C57" s="308" t="n">
        <v>584.1915354993</v>
      </c>
    </row>
    <row r="58">
      <c r="A58" s="308" t="inlineStr">
        <is>
          <t>2025-03</t>
        </is>
      </c>
      <c r="B58" s="308" t="n">
        <v>227.0740235358</v>
      </c>
      <c r="C58" s="308" t="n">
        <v>551.6398309809</v>
      </c>
    </row>
    <row r="59">
      <c r="A59" s="308" t="inlineStr">
        <is>
          <t>2025-04</t>
        </is>
      </c>
      <c r="B59" s="308" t="n">
        <v>228.8885755791</v>
      </c>
      <c r="C59" s="308" t="n">
        <v>546.8570261752</v>
      </c>
    </row>
    <row r="60">
      <c r="A60" s="308" t="inlineStr">
        <is>
          <t>2025-05</t>
        </is>
      </c>
      <c r="B60" s="308" t="n">
        <v>236.3527599301</v>
      </c>
      <c r="C60" s="308" t="n">
        <v>581.2241906037</v>
      </c>
    </row>
    <row r="61">
      <c r="A61" s="308" t="inlineStr">
        <is>
          <t>2025-06</t>
        </is>
      </c>
      <c r="B61" s="308" t="n">
        <v>225.2190447253</v>
      </c>
      <c r="C61" s="308" t="n">
        <v>611.0954844284</v>
      </c>
    </row>
    <row r="62">
      <c r="A62" s="308" t="inlineStr">
        <is>
          <t>2025-07</t>
        </is>
      </c>
      <c r="B62" s="308" t="n">
        <v>225.5536941232</v>
      </c>
      <c r="C62" s="308" t="n">
        <v>625.1699179372</v>
      </c>
    </row>
    <row r="63">
      <c r="A63" s="308" t="inlineStr">
        <is>
          <t>2025-08</t>
        </is>
      </c>
      <c r="B63" s="308" t="n">
        <v>222.8272857939</v>
      </c>
      <c r="C63" s="308" t="n">
        <v>637.9981261317999</v>
      </c>
    </row>
    <row r="64">
      <c r="A64" s="308" t="inlineStr">
        <is>
          <t>2025-09</t>
        </is>
      </c>
      <c r="B64" s="308" t="n">
        <v>218.1767388489</v>
      </c>
      <c r="C64" s="308" t="n">
        <v>660.7149899586</v>
      </c>
    </row>
    <row r="65">
      <c r="A65" s="308" t="inlineStr">
        <is>
          <t>2025-10</t>
        </is>
      </c>
      <c r="B65" s="308" t="n">
        <v>197.3697736713</v>
      </c>
      <c r="C65" s="308" t="n">
        <v>676.4647183211</v>
      </c>
    </row>
    <row r="66">
      <c r="A66" s="308" t="inlineStr">
        <is>
          <t>2025-11</t>
        </is>
      </c>
      <c r="B66" s="308" t="n">
        <v>215.2523030974</v>
      </c>
      <c r="C66" s="308" t="n">
        <v>677.7838076613</v>
      </c>
    </row>
    <row r="67">
      <c r="A67" s="308" t="inlineStr">
        <is>
          <t>2025-12</t>
        </is>
      </c>
      <c r="B67" s="308" t="n">
        <v>217.9086772442</v>
      </c>
      <c r="C67" s="308" t="n">
        <v>678.3067456674</v>
      </c>
    </row>
    <row r="68">
      <c r="A68" s="308" t="inlineStr">
        <is>
          <t>2026-01</t>
        </is>
      </c>
      <c r="B68" s="308" t="n">
        <v>220.41793469</v>
      </c>
      <c r="C68" s="308" t="n">
        <v>688.3034942507001</v>
      </c>
    </row>
    <row r="69">
      <c r="A69" s="308" t="inlineStr">
        <is>
          <t>2026-02</t>
        </is>
      </c>
      <c r="B69" s="308" t="n">
        <v>238.8654400231</v>
      </c>
      <c r="C69" s="308" t="n">
        <v>682.3551801683</v>
      </c>
    </row>
    <row r="70">
      <c r="A70" s="308" t="inlineStr">
        <is>
          <t>2026-03</t>
        </is>
      </c>
      <c r="B70" s="308" t="n">
        <v>228.8089453116</v>
      </c>
      <c r="C70" s="308" t="n">
        <v>648.6864324889</v>
      </c>
    </row>
    <row r="71">
      <c r="A71" s="308" t="inlineStr">
        <is>
          <t>2026-04</t>
        </is>
      </c>
      <c r="B71" s="308" t="n">
        <v>231.5571618966</v>
      </c>
      <c r="C71" s="308" t="n">
        <v>716.8327206883999</v>
      </c>
    </row>
    <row r="72">
      <c r="A72" s="308" t="inlineStr">
        <is>
          <t>2026-05</t>
        </is>
      </c>
      <c r="B72" s="308" t="n">
        <v>210.5572025571</v>
      </c>
      <c r="C72" s="308" t="n">
        <v>754.5565587988</v>
      </c>
    </row>
    <row r="73">
      <c r="A73" s="308" t="inlineStr">
        <is>
          <t>2026-06</t>
        </is>
      </c>
      <c r="B73" s="308" t="n">
        <v>222.88</v>
      </c>
      <c r="C73" s="308" t="n">
        <v>746.77</v>
      </c>
    </row>
    <row r="74">
      <c r="A74" s="308" t="inlineStr">
        <is>
          <t>2026-07</t>
        </is>
      </c>
      <c r="B74" s="308" t="n">
        <v>226.55</v>
      </c>
      <c r="C74" s="308" t="n">
        <v>747.03</v>
      </c>
    </row>
    <row r="75">
      <c r="A75" s="308" t="inlineStr">
        <is>
          <t>2026-08</t>
        </is>
      </c>
      <c r="B75" s="308" t="n">
        <v>226.6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2026-09-24T11:48:07Z</dcterms:modified>
  <cp:lastModifiedBy>Francesco Laconi</cp:lastModifiedBy>
  <cp:revision>16</cp:revision>
</cp:coreProperties>
</file>