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'Dashboard'!$A$1:$M$328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166" fontId="46" fillId="0" borderId="1" pivotButton="0" quotePrefix="0" xfId="0"/>
    <xf numFmtId="166" fontId="2" fillId="0" borderId="0" pivotButton="0" quotePrefix="0" xfId="0"/>
    <xf numFmtId="166" fontId="46" fillId="3" borderId="1" pivotButton="0" quotePrefix="0" xfId="0"/>
    <xf numFmtId="166" fontId="2" fillId="3" borderId="0" pivotButton="0" quotePrefix="0" xfId="0"/>
    <xf numFmtId="166" fontId="0" fillId="0" borderId="0" pivotButton="0" quotePrefix="0" xfId="0"/>
    <xf numFmtId="166" fontId="46" fillId="0" borderId="1" applyAlignment="1" pivotButton="0" quotePrefix="0" xfId="0">
      <alignment horizontal="right"/>
    </xf>
    <xf numFmtId="166" fontId="5" fillId="18" borderId="1" applyAlignment="1" pivotButton="0" quotePrefix="0" xfId="0">
      <alignment horizontal="right"/>
    </xf>
    <xf numFmtId="166" fontId="46" fillId="18" borderId="1" applyAlignment="1" pivotButton="0" quotePrefix="0" xfId="0">
      <alignment horizontal="right"/>
    </xf>
    <xf numFmtId="2" fontId="46" fillId="0" borderId="1" applyAlignment="1" pivotButton="0" quotePrefix="0" xfId="0">
      <alignment horizontal="right"/>
    </xf>
    <xf numFmtId="0" fontId="46" fillId="3" borderId="1" applyAlignment="1" pivotButton="0" quotePrefix="0" xfId="0">
      <alignment horizontal="right"/>
    </xf>
    <xf numFmtId="166" fontId="4" fillId="4" borderId="1" applyAlignment="1" pivotButton="0" quotePrefix="0" xfId="0">
      <alignment horizontal="center" vertical="center" wrapText="1"/>
    </xf>
    <xf numFmtId="166" fontId="46" fillId="16" borderId="7" applyAlignment="1" pivotButton="0" quotePrefix="0" xfId="0">
      <alignment horizontal="right" vertical="center"/>
    </xf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166" fontId="44" fillId="0" borderId="0" pivotButton="0" quotePrefix="0" xfId="0"/>
    <xf numFmtId="0" fontId="48" fillId="0" borderId="8" pivotButton="0" quotePrefix="0" xfId="0"/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49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20" borderId="0" pivotButton="0" quotePrefix="0" xfId="0"/>
    <xf numFmtId="165" fontId="0" fillId="0" borderId="0" pivotButton="0" quotePrefix="0" xfId="0"/>
    <xf numFmtId="165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3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4" fillId="0" borderId="0" pivotButton="0" quotePrefix="0" xfId="0"/>
    <xf numFmtId="165" fontId="54" fillId="0" borderId="9" pivotButton="0" quotePrefix="0" xfId="0"/>
    <xf numFmtId="170" fontId="55" fillId="0" borderId="9" pivotButton="0" quotePrefix="0" xfId="0"/>
    <xf numFmtId="171" fontId="0" fillId="0" borderId="0" pivotButton="0" quotePrefix="0" xfId="0"/>
    <xf numFmtId="170" fontId="55" fillId="0" borderId="9" pivotButton="0" quotePrefix="0" xfId="0"/>
    <xf numFmtId="171" fontId="44" fillId="0" borderId="0" pivotButton="0" quotePrefix="0" xfId="0"/>
    <xf numFmtId="10" fontId="42" fillId="8" borderId="0" applyAlignment="1" pivotButton="0" quotePrefix="0" xfId="0">
      <alignment horizontal="center" vertical="center"/>
    </xf>
    <xf numFmtId="10" fontId="42" fillId="10" borderId="0" applyAlignment="1" pivotButton="0" quotePrefix="0" xfId="0">
      <alignment horizontal="center" vertical="center"/>
    </xf>
    <xf numFmtId="10" fontId="43" fillId="18" borderId="0" applyAlignment="1" pivotButton="0" quotePrefix="0" xfId="0">
      <alignment horizontal="center" vertical="center"/>
    </xf>
    <xf numFmtId="0" fontId="54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'Data'!$F$13:$L$13</f>
            </numRef>
          </cat>
          <val>
            <numRef>
              <f>'Metrics'!$F$6:$L$6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'Data'!$F$13:$L$13</f>
            </numRef>
          </cat>
          <val>
            <numRef>
              <f>'ChartData'!$F$3:$L$3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'ChartData'!B5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'ChartData'!$A$6:$A$10</f>
            </numRef>
          </cat>
          <val>
            <numRef>
              <f>'ChartData'!$B$6:$B$10</f>
            </numRef>
          </val>
        </ser>
        <ser>
          <idx val="1"/>
          <order val="1"/>
          <tx>
            <strRef>
              <f>'ChartData'!C5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'ChartData'!$A$6:$A$10</f>
            </numRef>
          </cat>
          <val>
            <numRef>
              <f>'ChartData'!$C$6:$C$10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'ChartData'!$H$12:$L$12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image" Target="/xl/media/image1.png" Id="rId10"/><Relationship Type="http://schemas.openxmlformats.org/officeDocument/2006/relationships/image" Target="/xl/media/image2.png" Id="rId11"/><Relationship Type="http://schemas.openxmlformats.org/officeDocument/2006/relationships/image" Target="/xl/media/image3.png" Id="rId12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44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229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203</row>
      <rowOff>0</rowOff>
    </from>
    <ext cx="6096000" cy="33909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299</row>
      <rowOff>0</rowOff>
    </from>
    <ext cx="6096000" cy="307657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299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52" t="inlineStr">
        <is>
          <t>TEN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1" t="inlineStr">
        <is>
          <t>Business, Returns &amp; Capital Allocation</t>
        </is>
      </c>
      <c r="B13" s="462" t="n"/>
      <c r="C13" s="462" t="n"/>
      <c r="D13" s="462" t="n"/>
      <c r="E13" s="462" t="n"/>
      <c r="F13" s="462" t="n"/>
      <c r="G13" s="462" t="n"/>
      <c r="H13" s="462" t="n"/>
      <c r="I13" s="462" t="n"/>
      <c r="J13" s="462" t="n"/>
      <c r="K13" s="462" t="n"/>
      <c r="L13" s="462" t="n"/>
      <c r="M13" s="462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64" t="inlineStr">
        <is>
          <t>Capital Returns &amp; Diluted Shares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35" t="n"/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61" t="inlineStr">
        <is>
          <t>Financial Performance (10-Year)</t>
        </is>
      </c>
      <c r="B42" s="462" t="n"/>
      <c r="C42" s="462" t="n"/>
      <c r="D42" s="462" t="n"/>
      <c r="E42" s="462" t="n"/>
      <c r="F42" s="462" t="n"/>
      <c r="G42" s="462" t="n"/>
      <c r="H42" s="462" t="n"/>
      <c r="I42" s="462" t="n"/>
      <c r="J42" s="462" t="n"/>
      <c r="K42" s="462" t="n"/>
      <c r="L42" s="462" t="n"/>
      <c r="M42" s="462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64" t="inlineStr">
        <is>
          <t>Revenue &amp; Operating Income</t>
        </is>
      </c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64" t="inlineStr">
        <is>
          <t>Operating Margin Trend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64" t="inlineStr">
        <is>
          <t>GAAP EPS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64" t="inlineStr">
        <is>
          <t>Free Cash Flow vs. Net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64" t="inlineStr">
        <is>
          <t>Capital Returns vs. FCF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64" t="inlineStr">
        <is>
          <t>Debt &amp; Leverage Trajectory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35" t="n"/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61" t="inlineStr">
        <is>
          <t>Valuation</t>
        </is>
      </c>
      <c r="B201" s="462" t="n"/>
      <c r="C201" s="462" t="n"/>
      <c r="D201" s="462" t="n"/>
      <c r="E201" s="462" t="n"/>
      <c r="F201" s="462" t="n"/>
      <c r="G201" s="462" t="n"/>
      <c r="H201" s="462" t="n"/>
      <c r="I201" s="462" t="n"/>
      <c r="J201" s="462" t="n"/>
      <c r="K201" s="462" t="n"/>
      <c r="L201" s="462" t="n"/>
      <c r="M201" s="462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64" t="inlineStr">
        <is>
          <t>Valuation Range by Method</t>
        </is>
      </c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64" t="inlineStr">
        <is>
          <t>Valuation vs. Peers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64" t="inlineStr">
        <is>
          <t>Historical EV/EBITDA vs. Average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64" t="inlineStr">
        <is>
          <t>DCF Sensitivity (WACC × Terminal Growth)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504" t="inlineStr">
        <is>
          <t>WACC \ TGR</t>
        </is>
      </c>
      <c r="B282" s="496">
        <f>Valuation!B$148</f>
        <v/>
      </c>
      <c r="C282" s="496">
        <f>Valuation!C$148</f>
        <v/>
      </c>
      <c r="D282" s="496">
        <f>Valuation!D$148</f>
        <v/>
      </c>
      <c r="E282" s="496">
        <f>Valuation!E$148</f>
        <v/>
      </c>
      <c r="F282" s="496">
        <f>Valuation!F$148</f>
        <v/>
      </c>
      <c r="G282" s="496">
        <f>Valuation!G$148</f>
        <v/>
      </c>
      <c r="H282" s="496">
        <f>Valuation!H$148</f>
        <v/>
      </c>
      <c r="I282" s="435" t="n"/>
      <c r="J282" s="435" t="n"/>
      <c r="K282" s="435" t="n"/>
      <c r="L282" s="435" t="n"/>
      <c r="M282" s="435" t="n"/>
    </row>
    <row r="283">
      <c r="A283" s="496">
        <f>Valuation!$A$149</f>
        <v/>
      </c>
      <c r="B283" s="499">
        <f>Valuation!B$149</f>
        <v/>
      </c>
      <c r="C283" s="499">
        <f>Valuation!C$149</f>
        <v/>
      </c>
      <c r="D283" s="499">
        <f>Valuation!D$149</f>
        <v/>
      </c>
      <c r="E283" s="499">
        <f>Valuation!E$149</f>
        <v/>
      </c>
      <c r="F283" s="499">
        <f>Valuation!F$149</f>
        <v/>
      </c>
      <c r="G283" s="499">
        <f>Valuation!G$149</f>
        <v/>
      </c>
      <c r="H283" s="499">
        <f>Valuation!H$149</f>
        <v/>
      </c>
      <c r="I283" s="435" t="n"/>
      <c r="J283" s="435" t="n"/>
      <c r="K283" s="435" t="n"/>
      <c r="L283" s="435" t="n"/>
      <c r="M283" s="435" t="n"/>
    </row>
    <row r="284">
      <c r="A284" s="496">
        <f>Valuation!$A$150</f>
        <v/>
      </c>
      <c r="B284" s="499">
        <f>Valuation!B$150</f>
        <v/>
      </c>
      <c r="C284" s="499">
        <f>Valuation!C$150</f>
        <v/>
      </c>
      <c r="D284" s="499">
        <f>Valuation!D$150</f>
        <v/>
      </c>
      <c r="E284" s="499">
        <f>Valuation!E$150</f>
        <v/>
      </c>
      <c r="F284" s="499">
        <f>Valuation!F$150</f>
        <v/>
      </c>
      <c r="G284" s="499">
        <f>Valuation!G$150</f>
        <v/>
      </c>
      <c r="H284" s="499">
        <f>Valuation!H$150</f>
        <v/>
      </c>
      <c r="I284" s="435" t="n"/>
      <c r="J284" s="435" t="n"/>
      <c r="K284" s="435" t="n"/>
      <c r="L284" s="435" t="n"/>
      <c r="M284" s="435" t="n"/>
    </row>
    <row r="285">
      <c r="A285" s="496">
        <f>Valuation!$A$151</f>
        <v/>
      </c>
      <c r="B285" s="499">
        <f>Valuation!B$151</f>
        <v/>
      </c>
      <c r="C285" s="499">
        <f>Valuation!C$151</f>
        <v/>
      </c>
      <c r="D285" s="499">
        <f>Valuation!D$151</f>
        <v/>
      </c>
      <c r="E285" s="499">
        <f>Valuation!E$151</f>
        <v/>
      </c>
      <c r="F285" s="499">
        <f>Valuation!F$151</f>
        <v/>
      </c>
      <c r="G285" s="499">
        <f>Valuation!G$151</f>
        <v/>
      </c>
      <c r="H285" s="499">
        <f>Valuation!H$151</f>
        <v/>
      </c>
      <c r="I285" s="435" t="n"/>
      <c r="J285" s="435" t="n"/>
      <c r="K285" s="435" t="n"/>
      <c r="L285" s="435" t="n"/>
      <c r="M285" s="435" t="n"/>
    </row>
    <row r="286">
      <c r="A286" s="496">
        <f>Valuation!$A$152</f>
        <v/>
      </c>
      <c r="B286" s="499">
        <f>Valuation!B$152</f>
        <v/>
      </c>
      <c r="C286" s="499">
        <f>Valuation!C$152</f>
        <v/>
      </c>
      <c r="D286" s="499">
        <f>Valuation!D$152</f>
        <v/>
      </c>
      <c r="E286" s="499">
        <f>Valuation!E$152</f>
        <v/>
      </c>
      <c r="F286" s="499">
        <f>Valuation!F$152</f>
        <v/>
      </c>
      <c r="G286" s="499">
        <f>Valuation!G$152</f>
        <v/>
      </c>
      <c r="H286" s="499">
        <f>Valuation!H$152</f>
        <v/>
      </c>
      <c r="I286" s="435" t="n"/>
      <c r="J286" s="435" t="n"/>
      <c r="K286" s="435" t="n"/>
      <c r="L286" s="435" t="n"/>
      <c r="M286" s="435" t="n"/>
    </row>
    <row r="287">
      <c r="A287" s="496">
        <f>Valuation!$A$153</f>
        <v/>
      </c>
      <c r="B287" s="499">
        <f>Valuation!B$153</f>
        <v/>
      </c>
      <c r="C287" s="499">
        <f>Valuation!C$153</f>
        <v/>
      </c>
      <c r="D287" s="499">
        <f>Valuation!D$153</f>
        <v/>
      </c>
      <c r="E287" s="499">
        <f>Valuation!E$153</f>
        <v/>
      </c>
      <c r="F287" s="499">
        <f>Valuation!F$153</f>
        <v/>
      </c>
      <c r="G287" s="499">
        <f>Valuation!G$153</f>
        <v/>
      </c>
      <c r="H287" s="499">
        <f>Valuation!H$153</f>
        <v/>
      </c>
      <c r="I287" s="435" t="n"/>
      <c r="J287" s="435" t="n"/>
      <c r="K287" s="435" t="n"/>
      <c r="L287" s="435" t="n"/>
      <c r="M287" s="435" t="n"/>
    </row>
    <row r="288">
      <c r="A288" s="496">
        <f>Valuation!$A$154</f>
        <v/>
      </c>
      <c r="B288" s="499">
        <f>Valuation!B$154</f>
        <v/>
      </c>
      <c r="C288" s="499">
        <f>Valuation!C$154</f>
        <v/>
      </c>
      <c r="D288" s="499">
        <f>Valuation!D$154</f>
        <v/>
      </c>
      <c r="E288" s="499">
        <f>Valuation!E$154</f>
        <v/>
      </c>
      <c r="F288" s="499">
        <f>Valuation!F$154</f>
        <v/>
      </c>
      <c r="G288" s="499">
        <f>Valuation!G$154</f>
        <v/>
      </c>
      <c r="H288" s="499">
        <f>Valuation!H$154</f>
        <v/>
      </c>
      <c r="I288" s="435" t="n"/>
      <c r="J288" s="435" t="n"/>
      <c r="K288" s="435" t="n"/>
      <c r="L288" s="435" t="n"/>
      <c r="M288" s="435" t="n"/>
    </row>
    <row r="289">
      <c r="A289" s="496">
        <f>Valuation!$A$155</f>
        <v/>
      </c>
      <c r="B289" s="499">
        <f>Valuation!B$155</f>
        <v/>
      </c>
      <c r="C289" s="499">
        <f>Valuation!C$155</f>
        <v/>
      </c>
      <c r="D289" s="499">
        <f>Valuation!D$155</f>
        <v/>
      </c>
      <c r="E289" s="499">
        <f>Valuation!E$155</f>
        <v/>
      </c>
      <c r="F289" s="499">
        <f>Valuation!F$155</f>
        <v/>
      </c>
      <c r="G289" s="499">
        <f>Valuation!G$155</f>
        <v/>
      </c>
      <c r="H289" s="499">
        <f>Valuation!H$155</f>
        <v/>
      </c>
      <c r="I289" s="435" t="n"/>
      <c r="J289" s="435" t="n"/>
      <c r="K289" s="435" t="n"/>
      <c r="L289" s="435" t="n"/>
      <c r="M289" s="435" t="n"/>
    </row>
    <row r="290">
      <c r="A290" s="496">
        <f>Valuation!$A$156</f>
        <v/>
      </c>
      <c r="B290" s="499">
        <f>Valuation!B$156</f>
        <v/>
      </c>
      <c r="C290" s="499">
        <f>Valuation!C$156</f>
        <v/>
      </c>
      <c r="D290" s="499">
        <f>Valuation!D$156</f>
        <v/>
      </c>
      <c r="E290" s="499">
        <f>Valuation!E$156</f>
        <v/>
      </c>
      <c r="F290" s="499">
        <f>Valuation!F$156</f>
        <v/>
      </c>
      <c r="G290" s="499">
        <f>Valuation!G$156</f>
        <v/>
      </c>
      <c r="H290" s="499">
        <f>Valuation!H$156</f>
        <v/>
      </c>
      <c r="I290" s="435" t="n"/>
      <c r="J290" s="435" t="n"/>
      <c r="K290" s="435" t="n"/>
      <c r="L290" s="435" t="n"/>
      <c r="M290" s="435" t="n"/>
    </row>
    <row r="291">
      <c r="A291" s="496">
        <f>Valuation!$A$157</f>
        <v/>
      </c>
      <c r="B291" s="499">
        <f>Valuation!B$157</f>
        <v/>
      </c>
      <c r="C291" s="499">
        <f>Valuation!C$157</f>
        <v/>
      </c>
      <c r="D291" s="499">
        <f>Valuation!D$157</f>
        <v/>
      </c>
      <c r="E291" s="499">
        <f>Valuation!E$157</f>
        <v/>
      </c>
      <c r="F291" s="499">
        <f>Valuation!F$157</f>
        <v/>
      </c>
      <c r="G291" s="499">
        <f>Valuation!G$157</f>
        <v/>
      </c>
      <c r="H291" s="499">
        <f>Valuation!H$157</f>
        <v/>
      </c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61" t="inlineStr">
        <is>
          <t>Quarterly Trend</t>
        </is>
      </c>
      <c r="B297" s="462" t="n"/>
      <c r="C297" s="462" t="n"/>
      <c r="D297" s="462" t="n"/>
      <c r="E297" s="462" t="n"/>
      <c r="F297" s="462" t="n"/>
      <c r="G297" s="462" t="n"/>
      <c r="H297" s="462" t="n"/>
      <c r="I297" s="462" t="n"/>
      <c r="J297" s="462" t="n"/>
      <c r="K297" s="462" t="n"/>
      <c r="L297" s="462" t="n"/>
      <c r="M297" s="462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64" t="inlineStr">
        <is>
          <t>Quarterly Revenue &amp; Net Margin</t>
        </is>
      </c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</sheetData>
  <conditionalFormatting sqref="B283:H291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7" t="n"/>
      <c r="C4" s="477" t="n"/>
      <c r="D4" s="477" t="n"/>
      <c r="E4" s="477" t="n"/>
      <c r="F4" s="477" t="n"/>
      <c r="G4" s="477" t="n"/>
      <c r="H4" s="477" t="n"/>
      <c r="I4" s="477" t="n"/>
      <c r="J4" s="477" t="n"/>
      <c r="K4" s="477" t="n"/>
      <c r="L4" s="477" t="n"/>
      <c r="M4" s="477" t="n"/>
    </row>
    <row r="5" ht="18" customHeight="1" s="74">
      <c r="A5" s="297" t="inlineStr">
        <is>
          <t>Analysis Date</t>
        </is>
      </c>
      <c r="B5" s="299" t="inlineStr">
        <is>
          <t>2026-08-20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30.1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172.18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5182.618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0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5182.618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9.321255395683455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14.75490196078431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3.201320599923335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0.1063561661104098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0.03271638495574811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7" t="n"/>
      <c r="C23" s="477" t="n"/>
      <c r="D23" s="477" t="n"/>
      <c r="E23" s="477" t="n"/>
      <c r="F23" s="477" t="n"/>
      <c r="G23" s="477" t="n"/>
      <c r="H23" s="477" t="n"/>
      <c r="I23" s="477" t="n"/>
      <c r="J23" s="477" t="n"/>
      <c r="K23" s="477" t="n"/>
      <c r="L23" s="477" t="n"/>
      <c r="M23" s="477" t="n"/>
    </row>
    <row r="24" ht="18" customHeight="1" s="74">
      <c r="A24" s="297" t="inlineStr">
        <is>
          <t>Risk-Free Rate (10Y EUR govt) — FRED monthly reference; the valuation uses the current Bund yield (see Valuation sheet)</t>
        </is>
      </c>
      <c r="B24" s="501" t="n">
        <v>0.0297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501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 — measured cross-check (THNPF vs SPY); the approved sector beta is on the Valuation sheet</t>
        </is>
      </c>
      <c r="B26" s="450" t="n">
        <v>0.273</v>
      </c>
      <c r="C26" s="492" t="inlineStr">
        <is>
          <t>Market-input cost of capital: beta here is the market-computed input; the valuation uses an analyst-approved 0.900 (Valuation!B6); the APPROVED WACC is Valuation!B15 (8.58%)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501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2" t="n">
        <v>0.015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(Ke) — from the measured inputs above; superseded, see Valuation sheet</t>
        </is>
      </c>
      <c r="B29" s="503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94" t="n">
        <v>0.0214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94" t="n">
        <v>0.29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503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 — from the measured inputs above; superseded, see Valuation sheet</t>
        </is>
      </c>
      <c r="B37" s="503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7" t="n"/>
      <c r="C39" s="477" t="n"/>
      <c r="D39" s="477" t="n"/>
      <c r="E39" s="477" t="n"/>
      <c r="F39" s="477" t="n"/>
      <c r="G39" s="477" t="n"/>
      <c r="H39" s="477" t="n"/>
      <c r="I39" s="477" t="n"/>
      <c r="J39" s="477" t="n"/>
      <c r="K39" s="477" t="n"/>
      <c r="L39" s="477" t="n"/>
      <c r="M39" s="477" t="n"/>
    </row>
    <row r="40" ht="18" customHeight="1" s="74">
      <c r="A40" s="306" t="inlineStr">
        <is>
          <t>Fiscal Year</t>
        </is>
      </c>
      <c r="B40" s="449" t="inlineStr">
        <is>
          <t>2015</t>
        </is>
      </c>
      <c r="C40" s="449" t="inlineStr">
        <is>
          <t>2016</t>
        </is>
      </c>
      <c r="D40" s="449" t="inlineStr">
        <is>
          <t>2017</t>
        </is>
      </c>
      <c r="E40" s="449" t="inlineStr">
        <is>
          <t>2018</t>
        </is>
      </c>
      <c r="F40" s="449" t="inlineStr">
        <is>
          <t>2019</t>
        </is>
      </c>
      <c r="G40" s="449" t="inlineStr">
        <is>
          <t>2020</t>
        </is>
      </c>
      <c r="H40" s="449" t="inlineStr">
        <is>
          <t>2021</t>
        </is>
      </c>
      <c r="I40" s="449" t="inlineStr">
        <is>
          <t>2022</t>
        </is>
      </c>
      <c r="J40" s="449" t="inlineStr">
        <is>
          <t>2023</t>
        </is>
      </c>
      <c r="K40" s="449" t="inlineStr">
        <is>
          <t>2024</t>
        </is>
      </c>
      <c r="L40" s="449" t="inlineStr">
        <is>
          <t>2025</t>
        </is>
      </c>
      <c r="M40" s="125" t="n"/>
    </row>
    <row r="41" ht="18" customHeight="1" s="74">
      <c r="A41" s="297" t="inlineStr">
        <is>
          <t>End-of-Year Price  (€)</t>
        </is>
      </c>
      <c r="B41" s="450" t="n"/>
      <c r="C41" s="450" t="n"/>
      <c r="D41" s="450" t="n"/>
      <c r="E41" s="450" t="n"/>
      <c r="F41" s="450" t="n"/>
      <c r="G41" s="450" t="n"/>
      <c r="H41" s="450" t="n">
        <v>12.41</v>
      </c>
      <c r="I41" s="450" t="n">
        <v>14.69</v>
      </c>
      <c r="J41" s="450" t="n">
        <v>21.4</v>
      </c>
      <c r="K41" s="450" t="n">
        <v>25.74</v>
      </c>
      <c r="L41" s="450" t="n">
        <v>35.5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7" t="n"/>
      <c r="C44" s="477" t="n"/>
      <c r="D44" s="477" t="n"/>
      <c r="E44" s="477" t="n"/>
      <c r="F44" s="477" t="n"/>
      <c r="G44" s="477" t="n"/>
      <c r="H44" s="477" t="n"/>
      <c r="I44" s="477" t="n"/>
      <c r="J44" s="477" t="n"/>
      <c r="K44" s="477" t="n"/>
      <c r="L44" s="477" t="n"/>
      <c r="M44" s="477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91" t="n">
        <v>16.9</v>
      </c>
      <c r="C46" s="491" t="n">
        <v>6.4</v>
      </c>
      <c r="D46" s="491" t="n">
        <v>4.5</v>
      </c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91" t="n">
        <v>31.3</v>
      </c>
      <c r="C47" s="491" t="n">
        <v>15</v>
      </c>
      <c r="D47" s="491" t="n">
        <v>28.4</v>
      </c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91" t="n">
        <v>4.8</v>
      </c>
      <c r="C48" s="491" t="n">
        <v>6.7</v>
      </c>
      <c r="D48" s="491" t="n">
        <v>10</v>
      </c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TEN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Technip Energies N.V.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Energy — Engineering &amp; 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0.57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EUR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30.1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5183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2026-08-20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(EUR 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/>
      <c r="E14" s="379" t="n"/>
      <c r="F14" s="379" t="n">
        <v>5768.7</v>
      </c>
      <c r="G14" s="379" t="n">
        <v>5748.5</v>
      </c>
      <c r="H14" s="379" t="n">
        <v>6433.7</v>
      </c>
      <c r="I14" s="379" t="n">
        <v>6282.3</v>
      </c>
      <c r="J14" s="379" t="n">
        <v>6003.6</v>
      </c>
      <c r="K14" s="379" t="n">
        <v>6718.9</v>
      </c>
      <c r="L14" s="379" t="n">
        <v>7203.8</v>
      </c>
      <c r="M14" s="308" t="inlineStr">
        <is>
          <t>TEN annual report 2025.pdf | p.296 | Consolidated statement of income (8.1.1) | Revenue | as-printed: 7,203.8</t>
        </is>
      </c>
      <c r="N14" s="380" t="n">
        <v>1498.1</v>
      </c>
      <c r="O14" s="380" t="n">
        <v>1541.1</v>
      </c>
      <c r="P14" s="380" t="n">
        <v>1739.3</v>
      </c>
      <c r="Q14" s="380" t="n">
        <v>1940.4</v>
      </c>
      <c r="R14" s="380" t="n">
        <v>1826</v>
      </c>
      <c r="S14" s="380" t="n">
        <v>1774.7</v>
      </c>
      <c r="T14" s="380" t="n">
        <v>1766.6</v>
      </c>
      <c r="U14" s="380" t="n">
        <v>1836.5</v>
      </c>
      <c r="V14" s="381" t="n">
        <v>1789.9</v>
      </c>
      <c r="W14" s="381" t="n">
        <v>2035</v>
      </c>
      <c r="X14" s="453" t="n"/>
      <c r="Y14" s="453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>
        <v>4518</v>
      </c>
      <c r="G15" s="382" t="n">
        <v>4734.4</v>
      </c>
      <c r="H15" s="382" t="n">
        <v>5521.4</v>
      </c>
      <c r="I15" s="382" t="n">
        <v>5398</v>
      </c>
      <c r="J15" s="382" t="n">
        <v>5080.4</v>
      </c>
      <c r="K15" s="382" t="n">
        <v>5800.8</v>
      </c>
      <c r="L15" s="382" t="n">
        <v>6239.6</v>
      </c>
      <c r="M15" s="308" t="inlineStr">
        <is>
          <t>TEN annual report 2025.pdf | p.296 | Consolidated statement of income (8.1.1) | Cost of sales | as-printed: (6,239.6)</t>
        </is>
      </c>
      <c r="N15" s="383" t="n">
        <v>1279.2</v>
      </c>
      <c r="O15" s="383" t="n">
        <v>1325.7</v>
      </c>
      <c r="P15" s="383" t="n">
        <v>1498.9</v>
      </c>
      <c r="Q15" s="383" t="n">
        <v>1697</v>
      </c>
      <c r="R15" s="383" t="n">
        <v>1579.8</v>
      </c>
      <c r="S15" s="383" t="n">
        <v>1524.7</v>
      </c>
      <c r="T15" s="383" t="n">
        <v>1583.3</v>
      </c>
      <c r="U15" s="383" t="n">
        <v>1551.8</v>
      </c>
      <c r="V15" s="384" t="n">
        <v>1600</v>
      </c>
      <c r="W15" s="384" t="n">
        <v>1904.7</v>
      </c>
      <c r="X15" s="453" t="n"/>
      <c r="Y15" s="453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4">
        <f>IFERROR(IF(OR(NOT(ISNUMBER(Data!X14)),NOT(ISNUMBER(Data!X15))),"-",Data!X14-Data!X15),"-")</f>
        <v/>
      </c>
      <c r="Y16" s="454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/>
      <c r="E17" s="382" t="n"/>
      <c r="F17" s="382" t="n">
        <v>406.9</v>
      </c>
      <c r="G17" s="382" t="n">
        <v>364.2</v>
      </c>
      <c r="H17" s="382" t="n">
        <v>300.7</v>
      </c>
      <c r="I17" s="382" t="n">
        <v>327.4</v>
      </c>
      <c r="J17" s="382" t="n">
        <v>379.5</v>
      </c>
      <c r="K17" s="382" t="n">
        <v>392</v>
      </c>
      <c r="L17" s="382" t="n">
        <v>382.6</v>
      </c>
      <c r="M17" s="308" t="inlineStr">
        <is>
          <t>TEN annual report 2025.pdf | p.296 | Consolidated statement of income (8.1.1) | Selling, general and administrative expense | as-printed: (382.6)</t>
        </is>
      </c>
      <c r="N17" s="383" t="n">
        <v>100.6</v>
      </c>
      <c r="O17" s="383" t="n">
        <v>99.70000000000002</v>
      </c>
      <c r="P17" s="383" t="n">
        <v>91.5</v>
      </c>
      <c r="Q17" s="383" t="n">
        <v>100.2</v>
      </c>
      <c r="R17" s="383" t="n">
        <v>98.5</v>
      </c>
      <c r="S17" s="383" t="n">
        <v>96.09999999999999</v>
      </c>
      <c r="T17" s="383" t="n">
        <v>87.50000000000003</v>
      </c>
      <c r="U17" s="383" t="n">
        <v>100.5</v>
      </c>
      <c r="V17" s="384" t="n">
        <v>81.3</v>
      </c>
      <c r="W17" s="384" t="n">
        <v>113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>
        <v>42</v>
      </c>
      <c r="G18" s="379" t="n">
        <v>38.1</v>
      </c>
      <c r="H18" s="379" t="n">
        <v>38.6</v>
      </c>
      <c r="I18" s="379" t="n">
        <v>49.5</v>
      </c>
      <c r="J18" s="379" t="n">
        <v>62.2</v>
      </c>
      <c r="K18" s="379" t="n">
        <v>72.90000000000001</v>
      </c>
      <c r="L18" s="379" t="n">
        <v>63.9</v>
      </c>
      <c r="M18" s="308" t="inlineStr">
        <is>
          <t>TEN annual report 2025.pdf | p.296 | Consolidated statement of income (8.1.1) | Research and development expense | as-printed: (63.9)</t>
        </is>
      </c>
      <c r="N18" s="380" t="n">
        <v>14.4</v>
      </c>
      <c r="O18" s="380" t="n">
        <v>20.6</v>
      </c>
      <c r="P18" s="380" t="n">
        <v>15.1</v>
      </c>
      <c r="Q18" s="380" t="n">
        <v>22.8</v>
      </c>
      <c r="R18" s="380" t="n">
        <v>14.1</v>
      </c>
      <c r="S18" s="380" t="n">
        <v>14.4</v>
      </c>
      <c r="T18" s="380" t="n">
        <v>16.1</v>
      </c>
      <c r="U18" s="380" t="n">
        <v>19.3</v>
      </c>
      <c r="V18" s="381" t="n">
        <v>13.8</v>
      </c>
      <c r="W18" s="381" t="n">
        <v>15.7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/>
      <c r="E19" s="71" t="n"/>
      <c r="F19" s="71" t="n">
        <v>577.4999999999998</v>
      </c>
      <c r="G19" s="71" t="n">
        <v>496.5000000000003</v>
      </c>
      <c r="H19" s="71" t="n">
        <v>323.2000000000002</v>
      </c>
      <c r="I19" s="71" t="n">
        <v>302.3000000000002</v>
      </c>
      <c r="J19" s="71" t="n">
        <v>499.0000000000007</v>
      </c>
      <c r="K19" s="71" t="n">
        <v>449.9999999999994</v>
      </c>
      <c r="L19" s="71" t="n">
        <v>530.0999999999998</v>
      </c>
      <c r="N19" s="216" t="n">
        <v>107.7999999999999</v>
      </c>
      <c r="O19" s="216" t="n">
        <v>101.7999999999999</v>
      </c>
      <c r="P19" s="216" t="n">
        <v>124.6000000000001</v>
      </c>
      <c r="Q19" s="216" t="n">
        <v>115.7999999999996</v>
      </c>
      <c r="R19" s="216" t="n">
        <v>121</v>
      </c>
      <c r="S19" s="216" t="n">
        <v>146.1999999999998</v>
      </c>
      <c r="T19" s="216" t="n">
        <v>77.70000000000016</v>
      </c>
      <c r="U19" s="216" t="n">
        <v>185.1999999999998</v>
      </c>
      <c r="V19" s="256" t="n">
        <v>94.40000000000009</v>
      </c>
      <c r="W19" s="256" t="n">
        <v>126.4000000000002</v>
      </c>
      <c r="X19" s="454" t="n"/>
      <c r="Y19" s="454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/>
      <c r="E21" s="382" t="n"/>
      <c r="F21" s="382" t="n">
        <v>134.9</v>
      </c>
      <c r="G21" s="382" t="n">
        <v>121.4</v>
      </c>
      <c r="H21" s="382" t="n">
        <v>116.9</v>
      </c>
      <c r="I21" s="382" t="n">
        <v>127.8</v>
      </c>
      <c r="J21" s="382" t="n">
        <v>94.7</v>
      </c>
      <c r="K21" s="382" t="n">
        <v>110.9</v>
      </c>
      <c r="L21" s="382" t="n">
        <v>121.9</v>
      </c>
      <c r="M21" s="308" t="inlineStr">
        <is>
          <t>TEN annual report 2025.pdf | p.299 | Consolidated statement of cash flows (8.1.4) | Depreciation and amortization | as-printed: 121.9</t>
        </is>
      </c>
      <c r="N21" s="383" t="n">
        <v>25.9</v>
      </c>
      <c r="O21" s="383" t="n">
        <v>27.7</v>
      </c>
      <c r="P21" s="383" t="n">
        <v>28.99999999999999</v>
      </c>
      <c r="Q21" s="383" t="n">
        <v>28.30000000000001</v>
      </c>
      <c r="R21" s="383" t="n">
        <v>30.3</v>
      </c>
      <c r="S21" s="383" t="n">
        <v>30.6</v>
      </c>
      <c r="T21" s="383" t="n">
        <v>31.8</v>
      </c>
      <c r="U21" s="383" t="n">
        <v>29.2</v>
      </c>
      <c r="V21" s="384" t="n">
        <v>38.8</v>
      </c>
      <c r="W21" s="384" t="n">
        <v>34.7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/>
      <c r="E22" s="70" t="n"/>
      <c r="F22" s="70" t="n">
        <v>673.2</v>
      </c>
      <c r="G22" s="70" t="n">
        <v>517.6</v>
      </c>
      <c r="H22" s="70" t="n">
        <v>589.1</v>
      </c>
      <c r="I22" s="70" t="n">
        <v>582</v>
      </c>
      <c r="J22" s="70" t="n">
        <v>424.2</v>
      </c>
      <c r="K22" s="70" t="n">
        <v>468.1</v>
      </c>
      <c r="L22" s="70" t="n">
        <v>434.1</v>
      </c>
      <c r="M22" s="308" t="inlineStr">
        <is>
          <t>TEN annual report 2025.pdf | p.296 | Consolidated statement of income (8.1.1) | Profit (loss) before financial expense, net and income tax | as-printed: 434.1</t>
        </is>
      </c>
      <c r="N22" s="220" t="n">
        <v>111.1</v>
      </c>
      <c r="O22" s="220" t="n">
        <v>113.6</v>
      </c>
      <c r="P22" s="220" t="n">
        <v>115.8</v>
      </c>
      <c r="Q22" s="220" t="n">
        <v>127.6</v>
      </c>
      <c r="R22" s="220" t="n">
        <v>125.2</v>
      </c>
      <c r="S22" s="220" t="n">
        <v>103.8</v>
      </c>
      <c r="T22" s="220" t="n">
        <v>105.6</v>
      </c>
      <c r="U22" s="220" t="n">
        <v>99.5</v>
      </c>
      <c r="V22" s="258" t="n">
        <v>95.5</v>
      </c>
      <c r="W22" s="258" t="n">
        <v>3.900000000000006</v>
      </c>
      <c r="X22" s="454" t="n"/>
      <c r="Y22" s="454" t="n"/>
    </row>
    <row r="23" ht="15" customHeight="1" s="74">
      <c r="A23" s="17" t="inlineStr">
        <is>
          <t>Interest Expense</t>
        </is>
      </c>
      <c r="B23" s="382" t="n"/>
      <c r="C23" s="382" t="n"/>
      <c r="D23" s="382" t="n"/>
      <c r="E23" s="382" t="n"/>
      <c r="F23" s="382" t="n">
        <v>14.5</v>
      </c>
      <c r="G23" s="382" t="n">
        <v>11.6</v>
      </c>
      <c r="H23" s="382" t="n">
        <v>19.4</v>
      </c>
      <c r="I23" s="382" t="n">
        <v>22.5</v>
      </c>
      <c r="J23" s="382" t="n">
        <v>18.3</v>
      </c>
      <c r="K23" s="382" t="n">
        <v>21.1</v>
      </c>
      <c r="L23" s="382" t="n">
        <v>18.4</v>
      </c>
      <c r="M23" s="308" t="inlineStr">
        <is>
          <t>TEN annual report 2025.pdf | p.326 | Note 10. Financial income (expense) | Interest expense | as-printed: (18.4)</t>
        </is>
      </c>
      <c r="N23" s="383" t="n"/>
      <c r="O23" s="383" t="n"/>
      <c r="P23" s="383" t="n"/>
      <c r="Q23" s="383" t="n"/>
      <c r="R23" s="383" t="n"/>
      <c r="S23" s="383" t="n"/>
      <c r="T23" s="383" t="n"/>
      <c r="U23" s="383" t="n"/>
      <c r="V23" s="384" t="n"/>
      <c r="W23" s="384" t="n"/>
      <c r="X23" s="453" t="n"/>
      <c r="Y23" s="453" t="n"/>
    </row>
    <row r="24" ht="15" customHeight="1" s="74">
      <c r="A24" s="15" t="inlineStr">
        <is>
          <t>Pre-Tax Income</t>
        </is>
      </c>
      <c r="B24" s="70" t="n"/>
      <c r="C24" s="70" t="n"/>
      <c r="D24" s="70" t="n"/>
      <c r="E24" s="70" t="n"/>
      <c r="F24" s="70" t="n">
        <v>338.4</v>
      </c>
      <c r="G24" s="70" t="n">
        <v>333.5</v>
      </c>
      <c r="H24" s="70" t="n">
        <v>387.3</v>
      </c>
      <c r="I24" s="70" t="n">
        <v>441.8</v>
      </c>
      <c r="J24" s="70" t="n">
        <v>489.1</v>
      </c>
      <c r="K24" s="70" t="n">
        <v>581.8</v>
      </c>
      <c r="L24" s="70" t="n">
        <v>518.4</v>
      </c>
      <c r="M24" s="308" t="inlineStr">
        <is>
          <t>TEN annual report 2025.pdf | p.296 | Consolidated statement of income (8.1.1) | Profit (loss) before income tax | as-printed: 518.4</t>
        </is>
      </c>
      <c r="N24" s="220" t="n">
        <v>129.4</v>
      </c>
      <c r="O24" s="220" t="n">
        <v>149.2</v>
      </c>
      <c r="P24" s="220" t="n">
        <v>145.5</v>
      </c>
      <c r="Q24" s="220" t="n">
        <v>157.6999999999999</v>
      </c>
      <c r="R24" s="220" t="n">
        <v>149.6</v>
      </c>
      <c r="S24" s="220" t="n">
        <v>128.5</v>
      </c>
      <c r="T24" s="220" t="n">
        <v>124.5</v>
      </c>
      <c r="U24" s="220" t="n">
        <v>115.8</v>
      </c>
      <c r="V24" s="258" t="n">
        <v>116.2</v>
      </c>
      <c r="W24" s="258" t="n">
        <v>22.99999999999999</v>
      </c>
      <c r="X24" s="454" t="n"/>
      <c r="Y24" s="454" t="n"/>
    </row>
    <row r="25" ht="15" customHeight="1" s="74">
      <c r="A25" s="17" t="inlineStr">
        <is>
          <t>Tax Expense</t>
        </is>
      </c>
      <c r="B25" s="388" t="n"/>
      <c r="C25" s="388" t="n"/>
      <c r="D25" s="388" t="n"/>
      <c r="E25" s="388" t="n"/>
      <c r="F25" s="388" t="n">
        <v>185.2</v>
      </c>
      <c r="G25" s="388" t="n">
        <v>113.4</v>
      </c>
      <c r="H25" s="388" t="n">
        <v>126.7</v>
      </c>
      <c r="I25" s="388" t="n">
        <v>127.6</v>
      </c>
      <c r="J25" s="388" t="n">
        <v>145.5</v>
      </c>
      <c r="K25" s="388" t="n">
        <v>172.3</v>
      </c>
      <c r="L25" s="388" t="n">
        <v>151.3</v>
      </c>
      <c r="M25" s="308" t="inlineStr">
        <is>
          <t>TEN annual report 2025.pdf | p.296 | Consolidated statement of income (8.1.1) | Income tax (expense) profit | as-printed: (151.3)</t>
        </is>
      </c>
      <c r="N25" s="389" t="n">
        <v>33.7</v>
      </c>
      <c r="O25" s="389" t="n">
        <v>45.8</v>
      </c>
      <c r="P25" s="389" t="n">
        <v>48.69999999999999</v>
      </c>
      <c r="Q25" s="389" t="n">
        <v>44.10000000000002</v>
      </c>
      <c r="R25" s="389" t="n">
        <v>42.9</v>
      </c>
      <c r="S25" s="389" t="n">
        <v>40.3</v>
      </c>
      <c r="T25" s="389" t="n">
        <v>37.09999999999999</v>
      </c>
      <c r="U25" s="389" t="n">
        <v>31.00000000000001</v>
      </c>
      <c r="V25" s="390" t="n">
        <v>32.8</v>
      </c>
      <c r="W25" s="390" t="n">
        <v>11.7</v>
      </c>
      <c r="X25" s="453" t="n"/>
      <c r="Y25" s="453" t="n"/>
    </row>
    <row r="26" ht="15" customHeight="1" s="74">
      <c r="A26" s="15" t="inlineStr">
        <is>
          <t>Net Income</t>
        </is>
      </c>
      <c r="B26" s="379" t="n"/>
      <c r="C26" s="379" t="n"/>
      <c r="D26" s="379" t="n"/>
      <c r="E26" s="379" t="n"/>
      <c r="F26" s="379" t="n">
        <v>146.3</v>
      </c>
      <c r="G26" s="379" t="n">
        <v>206.8</v>
      </c>
      <c r="H26" s="379" t="n">
        <v>244.6</v>
      </c>
      <c r="I26" s="379" t="n">
        <v>300.7</v>
      </c>
      <c r="J26" s="379" t="n">
        <v>296.8</v>
      </c>
      <c r="K26" s="379" t="n">
        <v>390.7</v>
      </c>
      <c r="L26" s="379" t="n">
        <v>363.8</v>
      </c>
      <c r="M26" s="308" t="inlineStr">
        <is>
          <t>TEN annual report 2025.pdf | p.296 | Consolidated statement of income (8.1.1) | Net profit (loss) attributable to Technip Energies Group | as-printed: 363.8</t>
        </is>
      </c>
      <c r="N26" s="380" t="n">
        <v>90.8</v>
      </c>
      <c r="O26" s="380" t="n">
        <v>95.60000000000001</v>
      </c>
      <c r="P26" s="380" t="n">
        <v>90.09999999999999</v>
      </c>
      <c r="Q26" s="380" t="n">
        <v>114.2</v>
      </c>
      <c r="R26" s="380" t="n">
        <v>102.6</v>
      </c>
      <c r="S26" s="380" t="n">
        <v>86.70000000000002</v>
      </c>
      <c r="T26" s="380" t="n">
        <v>89.59999999999997</v>
      </c>
      <c r="U26" s="380" t="n">
        <v>84.90000000000003</v>
      </c>
      <c r="V26" s="381" t="n">
        <v>84.5</v>
      </c>
      <c r="W26" s="381" t="n">
        <v>12.09999999999999</v>
      </c>
      <c r="X26" s="453" t="n"/>
      <c r="Y26" s="453" t="n"/>
    </row>
    <row r="27" ht="15" customHeight="1" s="74">
      <c r="A27" s="17" t="inlineStr">
        <is>
          <t>Diluted EPS</t>
        </is>
      </c>
      <c r="B27" s="391" t="n"/>
      <c r="C27" s="391" t="n"/>
      <c r="D27" s="391" t="n"/>
      <c r="E27" s="391" t="n"/>
      <c r="F27" s="391" t="n">
        <v>0.8100000000000001</v>
      </c>
      <c r="G27" s="391" t="n">
        <v>1.15</v>
      </c>
      <c r="H27" s="391" t="n">
        <v>1.36</v>
      </c>
      <c r="I27" s="391" t="n">
        <v>1.68</v>
      </c>
      <c r="J27" s="391" t="n">
        <v>1.64</v>
      </c>
      <c r="K27" s="391" t="n">
        <v>2.17</v>
      </c>
      <c r="L27" s="391" t="n">
        <v>2.04</v>
      </c>
      <c r="M27" s="308" t="inlineStr">
        <is>
          <t>TEN annual report 2025.pdf | p.296 | Consolidated statement of income (8.1.1) / Note 7 | Earnings (loss) per share attributable to Technip Energies - Diluted | as-printed: €2.04</t>
        </is>
      </c>
      <c r="N27" s="392" t="n">
        <v>0.5</v>
      </c>
      <c r="O27" s="392" t="n"/>
      <c r="P27" s="392" t="n"/>
      <c r="Q27" s="392" t="n"/>
      <c r="R27" s="392" t="n">
        <v>0.57</v>
      </c>
      <c r="S27" s="392" t="n"/>
      <c r="T27" s="392" t="n"/>
      <c r="U27" s="392" t="n"/>
      <c r="V27" s="384" t="n">
        <v>0.48</v>
      </c>
      <c r="W27" s="384" t="n"/>
      <c r="X27" s="453" t="n"/>
      <c r="Y27" s="453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/>
      <c r="E28" s="393" t="n"/>
      <c r="F28" s="393" t="n">
        <v>179.81388</v>
      </c>
      <c r="G28" s="393" t="n">
        <v>179.81388</v>
      </c>
      <c r="H28" s="393" t="n">
        <v>180.328838</v>
      </c>
      <c r="I28" s="393" t="n">
        <v>178.840994</v>
      </c>
      <c r="J28" s="393" t="n">
        <v>180.477791</v>
      </c>
      <c r="K28" s="393" t="n">
        <v>180.440114</v>
      </c>
      <c r="L28" s="393" t="n">
        <v>178.520077</v>
      </c>
      <c r="M28" s="308" t="n">
        <v>172.18</v>
      </c>
      <c r="N28" s="394" t="n">
        <v>182.050239</v>
      </c>
      <c r="O28" s="394" t="n"/>
      <c r="P28" s="394" t="n"/>
      <c r="Q28" s="394" t="n"/>
      <c r="R28" s="394" t="n">
        <v>180.562144</v>
      </c>
      <c r="S28" s="394" t="n"/>
      <c r="T28" s="394" t="n"/>
      <c r="U28" s="394" t="n"/>
      <c r="V28" s="381" t="n">
        <v>177.694</v>
      </c>
      <c r="W28" s="381" t="n"/>
      <c r="X28" s="453" t="n"/>
      <c r="Y28" s="453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(EUR 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/>
      <c r="E32" s="379" t="n"/>
      <c r="F32" s="379" t="n">
        <v>3563.6</v>
      </c>
      <c r="G32" s="379" t="n">
        <v>3189.7</v>
      </c>
      <c r="H32" s="379" t="n">
        <v>3638.6</v>
      </c>
      <c r="I32" s="379" t="n">
        <v>3477.4</v>
      </c>
      <c r="J32" s="379" t="n">
        <v>3371</v>
      </c>
      <c r="K32" s="379" t="n">
        <v>3846.7</v>
      </c>
      <c r="L32" s="379" t="n">
        <v>3643.5</v>
      </c>
      <c r="M32" s="308" t="inlineStr">
        <is>
          <t>TEN annual report 2025.pdf | p.298 | Consolidated statement of financial position (8.1.3) | Cash and cash equivalents | as-printed: 3,643.5</t>
        </is>
      </c>
      <c r="N32" s="380" t="n">
        <v>3285.3</v>
      </c>
      <c r="O32" s="380" t="n">
        <v>3121.5</v>
      </c>
      <c r="P32" s="380" t="n">
        <v>3320.1</v>
      </c>
      <c r="Q32" s="380" t="n">
        <v>3846.7</v>
      </c>
      <c r="R32" s="380" t="n">
        <v>3869.4</v>
      </c>
      <c r="S32" s="380" t="n">
        <v>3879.1</v>
      </c>
      <c r="T32" s="380" t="n">
        <v>3788.8</v>
      </c>
      <c r="U32" s="380" t="n">
        <v>3643.5</v>
      </c>
      <c r="V32" s="381" t="n">
        <v>3861.3</v>
      </c>
      <c r="W32" s="381" t="n">
        <v>4490.4</v>
      </c>
      <c r="X32" s="453" t="n"/>
      <c r="Y32" s="453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/>
      <c r="F33" s="382" t="n">
        <v>0</v>
      </c>
      <c r="G33" s="382" t="n">
        <v>402.4</v>
      </c>
      <c r="H33" s="382" t="n">
        <v>89.2</v>
      </c>
      <c r="I33" s="382" t="n">
        <v>123.7</v>
      </c>
      <c r="J33" s="382" t="n">
        <v>123.9</v>
      </c>
      <c r="K33" s="382" t="n">
        <v>93.8</v>
      </c>
      <c r="L33" s="382" t="n">
        <v>309.5</v>
      </c>
      <c r="M33" s="308" t="inlineStr">
        <is>
          <t>TEN annual report 2025.pdf | p.298 | Consolidated statement of financial position (8.1.3) | Short-term debt | as-printed: 309.5</t>
        </is>
      </c>
      <c r="N33" s="383" t="n">
        <v>135.2</v>
      </c>
      <c r="O33" s="383" t="n">
        <v>147.4</v>
      </c>
      <c r="P33" s="383" t="n">
        <v>129.9</v>
      </c>
      <c r="Q33" s="383" t="n">
        <v>93.8</v>
      </c>
      <c r="R33" s="383" t="n">
        <v>89.8</v>
      </c>
      <c r="S33" s="383" t="n">
        <v>84.7</v>
      </c>
      <c r="T33" s="383" t="n">
        <v>92.7</v>
      </c>
      <c r="U33" s="383" t="n">
        <v>309.5</v>
      </c>
      <c r="V33" s="384" t="n">
        <v>240</v>
      </c>
      <c r="W33" s="384" t="n">
        <v>175.8</v>
      </c>
      <c r="X33" s="453" t="n"/>
      <c r="Y33" s="453" t="n"/>
    </row>
    <row r="34" ht="15" customHeight="1" s="74">
      <c r="A34" s="15" t="inlineStr">
        <is>
          <t>Long-term Debt</t>
        </is>
      </c>
      <c r="B34" s="379" t="n"/>
      <c r="C34" s="379" t="n"/>
      <c r="D34" s="379" t="n"/>
      <c r="E34" s="379" t="n"/>
      <c r="F34" s="379" t="n">
        <v>0</v>
      </c>
      <c r="G34" s="379" t="n">
        <v>0</v>
      </c>
      <c r="H34" s="379" t="n">
        <v>594.1</v>
      </c>
      <c r="I34" s="379" t="n">
        <v>595.3</v>
      </c>
      <c r="J34" s="379" t="n">
        <v>637.3</v>
      </c>
      <c r="K34" s="379" t="n">
        <v>637.6</v>
      </c>
      <c r="L34" s="379" t="n">
        <v>678.3</v>
      </c>
      <c r="M34" s="308" t="inlineStr">
        <is>
          <t>TEN annual report 2025.pdf | p.298 | Consolidated statement of financial position (8.1.3) | Long-term debt, less current portion | as-printed: 678.3</t>
        </is>
      </c>
      <c r="N34" s="380" t="n">
        <v>637.3</v>
      </c>
      <c r="O34" s="380" t="n">
        <v>637.4</v>
      </c>
      <c r="P34" s="380" t="n">
        <v>637.5</v>
      </c>
      <c r="Q34" s="380" t="n">
        <v>637.6</v>
      </c>
      <c r="R34" s="380" t="n">
        <v>637.8</v>
      </c>
      <c r="S34" s="380" t="n">
        <v>637.9</v>
      </c>
      <c r="T34" s="380" t="n">
        <v>638.1</v>
      </c>
      <c r="U34" s="380" t="n">
        <v>678.3</v>
      </c>
      <c r="V34" s="381" t="n">
        <v>678.4</v>
      </c>
      <c r="W34" s="381" t="n">
        <v>1175.1</v>
      </c>
      <c r="X34" s="453" t="n"/>
      <c r="Y34" s="453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4">
        <f>IF(AND(NOT(ISNUMBER(Data!X33)),NOT(ISNUMBER(Data!X34))),"-",Data!X33+Data!X34)</f>
        <v/>
      </c>
      <c r="Y35" s="454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4">
        <f>IFERROR(IF(OR(NOT(ISNUMBER(Data!X35)),NOT(ISNUMBER(Data!X32))),"-",Data!X35-Data!X32),"-")</f>
        <v/>
      </c>
      <c r="Y36" s="454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/>
      <c r="F37" s="382" t="n"/>
      <c r="G37" s="382" t="n">
        <v>5184</v>
      </c>
      <c r="H37" s="382" t="n">
        <v>5521</v>
      </c>
      <c r="I37" s="382" t="n">
        <v>5814.7</v>
      </c>
      <c r="J37" s="382" t="n">
        <v>5733.1</v>
      </c>
      <c r="K37" s="382" t="n">
        <v>6177.1</v>
      </c>
      <c r="L37" s="382" t="n">
        <v>6283.4</v>
      </c>
      <c r="M37" s="308" t="inlineStr">
        <is>
          <t>TEN annual report 2025.pdf | p.298 | Consolidated statement of financial position (8.1.3) | Total current assets | as-printed: 6,283.4</t>
        </is>
      </c>
      <c r="N37" s="383" t="n">
        <v>5728.6</v>
      </c>
      <c r="O37" s="383" t="n">
        <v>5699.5</v>
      </c>
      <c r="P37" s="383" t="n">
        <v>5989.3</v>
      </c>
      <c r="Q37" s="383" t="n">
        <v>6177.1</v>
      </c>
      <c r="R37" s="383" t="n">
        <v>6401.1</v>
      </c>
      <c r="S37" s="383" t="n">
        <v>6266.1</v>
      </c>
      <c r="T37" s="383" t="n">
        <v>6202.6</v>
      </c>
      <c r="U37" s="383" t="n">
        <v>6283.4</v>
      </c>
      <c r="V37" s="384" t="n">
        <v>6350.6</v>
      </c>
      <c r="W37" s="384" t="n">
        <v>6949.8</v>
      </c>
      <c r="X37" s="453" t="n"/>
      <c r="Y37" s="453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/>
      <c r="F38" s="379" t="n"/>
      <c r="G38" s="379" t="n">
        <v>5554.1</v>
      </c>
      <c r="H38" s="379" t="n">
        <v>5776.3</v>
      </c>
      <c r="I38" s="379" t="n">
        <v>5935.6</v>
      </c>
      <c r="J38" s="379" t="n">
        <v>5573.8</v>
      </c>
      <c r="K38" s="379" t="n">
        <v>5907</v>
      </c>
      <c r="L38" s="379" t="n">
        <v>6329.2</v>
      </c>
      <c r="M38" s="308" t="inlineStr">
        <is>
          <t>TEN annual report 2025.pdf | p.298 | Consolidated statement of financial position (8.1.3) | Total current liabilities | as-printed: 6,329.2</t>
        </is>
      </c>
      <c r="N38" s="380" t="n">
        <v>5522.5</v>
      </c>
      <c r="O38" s="380" t="n">
        <v>5525.9</v>
      </c>
      <c r="P38" s="380" t="n">
        <v>5807.8</v>
      </c>
      <c r="Q38" s="380" t="n">
        <v>5907</v>
      </c>
      <c r="R38" s="380" t="n">
        <v>6027.9</v>
      </c>
      <c r="S38" s="380" t="n">
        <v>5957</v>
      </c>
      <c r="T38" s="380" t="n">
        <v>5882.6</v>
      </c>
      <c r="U38" s="380" t="n">
        <v>6329.2</v>
      </c>
      <c r="V38" s="381" t="n">
        <v>6327.9</v>
      </c>
      <c r="W38" s="381" t="n">
        <v>6709.7</v>
      </c>
      <c r="X38" s="453" t="n"/>
      <c r="Y38" s="453" t="n"/>
    </row>
    <row r="39" ht="15" customHeight="1" s="74">
      <c r="A39" s="17" t="inlineStr">
        <is>
          <t>Total Assets</t>
        </is>
      </c>
      <c r="B39" s="382" t="n"/>
      <c r="C39" s="382" t="n"/>
      <c r="D39" s="382" t="n"/>
      <c r="E39" s="382" t="n"/>
      <c r="F39" s="382" t="n"/>
      <c r="G39" s="382" t="n">
        <v>7873.9</v>
      </c>
      <c r="H39" s="382" t="n">
        <v>8379.299999999999</v>
      </c>
      <c r="I39" s="382" t="n">
        <v>8692.299999999999</v>
      </c>
      <c r="J39" s="382" t="n">
        <v>8669.5</v>
      </c>
      <c r="K39" s="382" t="n">
        <v>9240.9</v>
      </c>
      <c r="L39" s="382" t="n">
        <v>9801.9</v>
      </c>
      <c r="M39" s="308" t="inlineStr">
        <is>
          <t>TEN annual report 2025.pdf | p.298 | Consolidated statement of financial position (8.1.3) | TOTAL ASSETS | as-printed: 9,801.9</t>
        </is>
      </c>
      <c r="N39" s="383" t="n">
        <v>8690.700000000001</v>
      </c>
      <c r="O39" s="383" t="n">
        <v>8671.299999999999</v>
      </c>
      <c r="P39" s="383" t="n">
        <v>8995.200000000001</v>
      </c>
      <c r="Q39" s="383" t="n">
        <v>9240.9</v>
      </c>
      <c r="R39" s="383" t="n">
        <v>9451.700000000001</v>
      </c>
      <c r="S39" s="383" t="n">
        <v>9297.700000000001</v>
      </c>
      <c r="T39" s="383" t="n">
        <v>9282.200000000001</v>
      </c>
      <c r="U39" s="383" t="n">
        <v>9801.9</v>
      </c>
      <c r="V39" s="384" t="n">
        <v>9916.700000000001</v>
      </c>
      <c r="W39" s="384" t="n">
        <v>10504.9</v>
      </c>
      <c r="X39" s="453" t="n"/>
      <c r="Y39" s="453" t="n"/>
    </row>
    <row r="40" ht="15" customHeight="1" s="74">
      <c r="A40" s="15" t="inlineStr">
        <is>
          <t>Total Liabilities</t>
        </is>
      </c>
      <c r="B40" s="388" t="n"/>
      <c r="C40" s="388" t="n"/>
      <c r="D40" s="388" t="n"/>
      <c r="E40" s="388" t="n"/>
      <c r="F40" s="388" t="n"/>
      <c r="G40" s="388" t="n">
        <v>6048.1</v>
      </c>
      <c r="H40" s="388" t="n">
        <v>6872.9</v>
      </c>
      <c r="I40" s="388" t="n">
        <v>6955.9</v>
      </c>
      <c r="J40" s="388" t="n">
        <v>6718.3</v>
      </c>
      <c r="K40" s="388" t="n">
        <v>7126</v>
      </c>
      <c r="L40" s="388" t="n">
        <v>7533</v>
      </c>
      <c r="M40" s="308" t="inlineStr">
        <is>
          <t>TEN annual report 2025.pdf | p.298 | Consolidated statement of financial position (8.1.3) | Total liabilities | as-printed: 7,533.0</t>
        </is>
      </c>
      <c r="N40" s="389" t="n">
        <v>6675</v>
      </c>
      <c r="O40" s="389" t="n">
        <v>6690.1</v>
      </c>
      <c r="P40" s="389" t="n">
        <v>6965.6</v>
      </c>
      <c r="Q40" s="389" t="n">
        <v>7126</v>
      </c>
      <c r="R40" s="389" t="n">
        <v>7226.1</v>
      </c>
      <c r="S40" s="389" t="n">
        <v>7134.8</v>
      </c>
      <c r="T40" s="389" t="n">
        <v>7033.3</v>
      </c>
      <c r="U40" s="389" t="n">
        <v>7533</v>
      </c>
      <c r="V40" s="390" t="n">
        <v>7557.7</v>
      </c>
      <c r="W40" s="390" t="n">
        <v>8440.799999999999</v>
      </c>
      <c r="X40" s="453" t="n"/>
      <c r="Y40" s="453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/>
      <c r="E41" s="382" t="n"/>
      <c r="F41" s="382" t="n">
        <v>1794.4</v>
      </c>
      <c r="G41" s="382" t="n">
        <v>1809.8</v>
      </c>
      <c r="H41" s="382" t="n">
        <v>1476.2</v>
      </c>
      <c r="I41" s="382" t="n">
        <v>1706.7</v>
      </c>
      <c r="J41" s="382" t="n">
        <v>1894.8</v>
      </c>
      <c r="K41" s="382" t="n">
        <v>2080.7</v>
      </c>
      <c r="L41" s="382" t="n">
        <v>2233.6</v>
      </c>
      <c r="M41" s="308" t="inlineStr">
        <is>
          <t>TEN annual report 2025.pdf | p.298 | Consolidated statement of financial position (8.1.3) | Equity attributable to Technip Energies Group | as-printed: 2,233.6</t>
        </is>
      </c>
      <c r="N41" s="383" t="n">
        <v>2015.7</v>
      </c>
      <c r="O41" s="383" t="n">
        <v>1931.8</v>
      </c>
      <c r="P41" s="383" t="n">
        <v>2029.6</v>
      </c>
      <c r="Q41" s="383" t="n">
        <v>2080.7</v>
      </c>
      <c r="R41" s="383" t="n">
        <v>2225.6</v>
      </c>
      <c r="S41" s="383" t="n">
        <v>2127</v>
      </c>
      <c r="T41" s="383" t="n">
        <v>2248.9</v>
      </c>
      <c r="U41" s="383" t="n">
        <v>2233.6</v>
      </c>
      <c r="V41" s="384" t="n">
        <v>2358.9</v>
      </c>
      <c r="W41" s="384" t="n">
        <v>2064.1</v>
      </c>
      <c r="X41" s="453" t="n"/>
      <c r="Y41" s="453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>
        <v>10</v>
      </c>
      <c r="G42" s="379" t="n">
        <v>16</v>
      </c>
      <c r="H42" s="379" t="n">
        <v>30.2</v>
      </c>
      <c r="I42" s="379" t="n">
        <v>29.7</v>
      </c>
      <c r="J42" s="379" t="n">
        <v>56.4</v>
      </c>
      <c r="K42" s="379" t="n">
        <v>34.2</v>
      </c>
      <c r="L42" s="379" t="n">
        <v>35.3</v>
      </c>
      <c r="M42" s="308" t="inlineStr">
        <is>
          <t>TEN annual report 2025.pdf | p.298 | Consolidated statement of financial position (8.1.3) | Non-controlling interests | as-printed: 35.3</t>
        </is>
      </c>
      <c r="N42" s="380" t="n"/>
      <c r="O42" s="380" t="n">
        <v>49.4</v>
      </c>
      <c r="P42" s="380" t="n">
        <v>19.4</v>
      </c>
      <c r="Q42" s="380" t="n">
        <v>34.2</v>
      </c>
      <c r="R42" s="380" t="n"/>
      <c r="S42" s="380" t="n">
        <v>36</v>
      </c>
      <c r="T42" s="380" t="n"/>
      <c r="U42" s="380" t="n">
        <v>35.3</v>
      </c>
      <c r="V42" s="381" t="n"/>
      <c r="W42" s="381" t="n">
        <v>-1.9</v>
      </c>
      <c r="X42" s="453" t="n"/>
      <c r="Y42" s="453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/>
      <c r="G43" s="382" t="n">
        <v>2047.8</v>
      </c>
      <c r="H43" s="382" t="n">
        <v>2074.4</v>
      </c>
      <c r="I43" s="382" t="n">
        <v>2096.4</v>
      </c>
      <c r="J43" s="382" t="n">
        <v>2093.3</v>
      </c>
      <c r="K43" s="382" t="n">
        <v>2118</v>
      </c>
      <c r="L43" s="382" t="n">
        <v>2241.3</v>
      </c>
      <c r="M43" s="308" t="inlineStr">
        <is>
          <t>TEN annual report 2025.pdf | p.298 | Consolidated statement of financial position (8.1.3) | Goodwill | as-printed: 2,241.3</t>
        </is>
      </c>
      <c r="N43" s="383" t="n">
        <v>2099.6</v>
      </c>
      <c r="O43" s="383" t="n">
        <v>2104.6</v>
      </c>
      <c r="P43" s="383" t="n">
        <v>2090.9</v>
      </c>
      <c r="Q43" s="383" t="n">
        <v>2118</v>
      </c>
      <c r="R43" s="383" t="n">
        <v>2100.1</v>
      </c>
      <c r="S43" s="383" t="n">
        <v>2078.3</v>
      </c>
      <c r="T43" s="383" t="n">
        <v>2070.3</v>
      </c>
      <c r="U43" s="383" t="n">
        <v>2241.3</v>
      </c>
      <c r="V43" s="384" t="n">
        <v>2251.3</v>
      </c>
      <c r="W43" s="384" t="n">
        <v>2137.6</v>
      </c>
      <c r="X43" s="453" t="n"/>
      <c r="Y43" s="453" t="n"/>
    </row>
    <row r="44" ht="15" customHeight="1" s="74">
      <c r="A44" s="15" t="inlineStr">
        <is>
          <t>PP&amp;E</t>
        </is>
      </c>
      <c r="B44" s="379" t="n"/>
      <c r="C44" s="379" t="n"/>
      <c r="D44" s="379" t="n"/>
      <c r="E44" s="379" t="n"/>
      <c r="F44" s="379" t="n"/>
      <c r="G44" s="379" t="n">
        <v>95.5</v>
      </c>
      <c r="H44" s="379" t="n">
        <v>114.6</v>
      </c>
      <c r="I44" s="379" t="n">
        <v>102.8</v>
      </c>
      <c r="J44" s="379" t="n">
        <v>116.6</v>
      </c>
      <c r="K44" s="379" t="n">
        <v>165.9</v>
      </c>
      <c r="L44" s="379" t="n">
        <v>272.2</v>
      </c>
      <c r="M44" s="308" t="inlineStr">
        <is>
          <t>TEN annual report 2025.pdf | p.298 | Consolidated statement of financial position (8.1.3) | Property, plant and equipment | as-printed: 272.2</t>
        </is>
      </c>
      <c r="N44" s="380" t="n">
        <v>118.8</v>
      </c>
      <c r="O44" s="380" t="n">
        <v>137.9</v>
      </c>
      <c r="P44" s="380" t="n">
        <v>158.6</v>
      </c>
      <c r="Q44" s="380" t="n">
        <v>165.9</v>
      </c>
      <c r="R44" s="380" t="n">
        <v>163.3</v>
      </c>
      <c r="S44" s="380" t="n">
        <v>157.7</v>
      </c>
      <c r="T44" s="380" t="n">
        <v>164</v>
      </c>
      <c r="U44" s="380" t="n">
        <v>272.2</v>
      </c>
      <c r="V44" s="381" t="n">
        <v>253.1</v>
      </c>
      <c r="W44" s="381" t="n">
        <v>288.6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/>
      <c r="F45" s="382" t="n"/>
      <c r="G45" s="382" t="n">
        <v>1059.1</v>
      </c>
      <c r="H45" s="382" t="n">
        <v>1038.4</v>
      </c>
      <c r="I45" s="382" t="n">
        <v>1287.4</v>
      </c>
      <c r="J45" s="382" t="n">
        <v>1214.6</v>
      </c>
      <c r="K45" s="382" t="n">
        <v>1096.8</v>
      </c>
      <c r="L45" s="382" t="n">
        <v>1399.3</v>
      </c>
      <c r="M45" s="308" t="inlineStr">
        <is>
          <t>TEN annual report 2025.pdf | p.298 | Consolidated statement of financial position (8.1.3) | Trade receivables | as-printed: 1,399.3</t>
        </is>
      </c>
      <c r="N45" s="383" t="n">
        <v>1207.1</v>
      </c>
      <c r="O45" s="383" t="n">
        <v>1161</v>
      </c>
      <c r="P45" s="383" t="n">
        <v>1214.1</v>
      </c>
      <c r="Q45" s="383" t="n">
        <v>1096.8</v>
      </c>
      <c r="R45" s="383" t="n">
        <v>1254.6</v>
      </c>
      <c r="S45" s="383" t="n">
        <v>1155.1</v>
      </c>
      <c r="T45" s="383" t="n">
        <v>1217.7</v>
      </c>
      <c r="U45" s="383" t="n">
        <v>1399.3</v>
      </c>
      <c r="V45" s="384" t="n">
        <v>1240.5</v>
      </c>
      <c r="W45" s="384" t="n">
        <v>1227.3</v>
      </c>
      <c r="X45" s="453" t="n"/>
      <c r="Y45" s="453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/>
      <c r="F46" s="379" t="n"/>
      <c r="G46" s="379" t="n">
        <v>1259.4</v>
      </c>
      <c r="H46" s="379" t="n">
        <v>1497.1</v>
      </c>
      <c r="I46" s="379" t="n">
        <v>1662.7</v>
      </c>
      <c r="J46" s="379" t="n">
        <v>1506.7</v>
      </c>
      <c r="K46" s="379" t="n">
        <v>1517.2</v>
      </c>
      <c r="L46" s="379" t="n">
        <v>1402.4</v>
      </c>
      <c r="M46" s="308" t="inlineStr">
        <is>
          <t>TEN annual report 2025.pdf | p.298 | Consolidated statement of financial position (8.1.3) | Accounts payable, trade | as-printed: 1,402.4</t>
        </is>
      </c>
      <c r="N46" s="380" t="n">
        <v>1408.1</v>
      </c>
      <c r="O46" s="380" t="n">
        <v>1479.6</v>
      </c>
      <c r="P46" s="380" t="n">
        <v>1570.7</v>
      </c>
      <c r="Q46" s="380" t="n">
        <v>1517.2</v>
      </c>
      <c r="R46" s="380" t="n">
        <v>1542.6</v>
      </c>
      <c r="S46" s="380" t="n">
        <v>1460.8</v>
      </c>
      <c r="T46" s="380" t="n">
        <v>1519</v>
      </c>
      <c r="U46" s="380" t="n">
        <v>1402.4</v>
      </c>
      <c r="V46" s="381" t="n">
        <v>1494.6</v>
      </c>
      <c r="W46" s="381" t="n">
        <v>1414.5</v>
      </c>
      <c r="X46" s="453" t="n"/>
      <c r="Y46" s="453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3" t="n"/>
      <c r="Y47" s="453" t="n"/>
    </row>
    <row r="48" ht="15" customHeight="1" s="74">
      <c r="A48" s="10" t="inlineStr">
        <is>
          <t>Retained Earnings</t>
        </is>
      </c>
      <c r="B48" s="432" t="n"/>
      <c r="C48" s="432" t="n"/>
      <c r="D48" s="432" t="n"/>
      <c r="E48" s="432" t="n"/>
      <c r="F48" s="432" t="n">
        <v>1857</v>
      </c>
      <c r="G48" s="432" t="n">
        <v>1993.9</v>
      </c>
      <c r="H48" s="432" t="n">
        <v>655.1</v>
      </c>
      <c r="I48" s="432" t="n">
        <v>886.1</v>
      </c>
      <c r="J48" s="432" t="n">
        <v>1063.7</v>
      </c>
      <c r="K48" s="432" t="n">
        <v>1341.9</v>
      </c>
      <c r="L48" s="432" t="n">
        <v>1546.8</v>
      </c>
      <c r="M48" s="308" t="inlineStr">
        <is>
          <t>TEN annual report 2025.pdf | p.298 | Consolidated statement of financial position (8.1.3) | Invested equity and retained earnings | as-printed: 1,546.8</t>
        </is>
      </c>
      <c r="N48" s="433" t="n"/>
      <c r="O48" s="433" t="n">
        <v>1130.3</v>
      </c>
      <c r="P48" s="433" t="n"/>
      <c r="Q48" s="433" t="n">
        <v>1341.9</v>
      </c>
      <c r="R48" s="433" t="n"/>
      <c r="S48" s="433" t="n">
        <v>1365.2</v>
      </c>
      <c r="T48" s="433" t="n"/>
      <c r="U48" s="433" t="n">
        <v>1546.8</v>
      </c>
      <c r="V48" s="433" t="n"/>
      <c r="W48" s="433" t="n">
        <v>1461.1</v>
      </c>
      <c r="X48" s="455" t="n"/>
      <c r="Y48" s="455" t="n"/>
    </row>
    <row r="49" ht="15" customHeight="1" s="74">
      <c r="A49" s="30" t="inlineStr">
        <is>
          <t>CASH FLOW STATEMENT (EUR 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/>
      <c r="E51" s="382" t="n"/>
      <c r="F51" s="382" t="n">
        <v>1006.4</v>
      </c>
      <c r="G51" s="382" t="n">
        <v>836.8</v>
      </c>
      <c r="H51" s="382" t="n">
        <v>934.4</v>
      </c>
      <c r="I51" s="382" t="n">
        <v>184.4</v>
      </c>
      <c r="J51" s="382" t="n">
        <v>378.8</v>
      </c>
      <c r="K51" s="382" t="n">
        <v>845.2</v>
      </c>
      <c r="L51" s="382" t="n">
        <v>660.9</v>
      </c>
      <c r="M51" s="308" t="inlineStr">
        <is>
          <t>TEN annual report 2025.pdf | p.299 | Consolidated statement of cash flows (8.1.4) | Cash provided by operating activities | as-printed: 660.9</t>
        </is>
      </c>
      <c r="N51" s="383" t="n">
        <v>-40</v>
      </c>
      <c r="O51" s="383" t="n">
        <v>-31.7</v>
      </c>
      <c r="P51" s="383" t="n">
        <v>361.9</v>
      </c>
      <c r="Q51" s="383" t="n">
        <v>555</v>
      </c>
      <c r="R51" s="383" t="n">
        <v>153.3</v>
      </c>
      <c r="S51" s="383" t="n">
        <v>303.8</v>
      </c>
      <c r="T51" s="383" t="n">
        <v>10.8</v>
      </c>
      <c r="U51" s="383" t="n">
        <v>193</v>
      </c>
      <c r="V51" s="384" t="n">
        <v>304.3</v>
      </c>
      <c r="W51" s="384" t="n">
        <v>576</v>
      </c>
      <c r="X51" s="453" t="n"/>
      <c r="Y51" s="453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/>
      <c r="E52" s="379" t="n"/>
      <c r="F52" s="379" t="n">
        <v>37.2</v>
      </c>
      <c r="G52" s="379" t="n">
        <v>31.3</v>
      </c>
      <c r="H52" s="379" t="n">
        <v>49.6</v>
      </c>
      <c r="I52" s="379" t="n">
        <v>46.7</v>
      </c>
      <c r="J52" s="379" t="n">
        <v>48.4</v>
      </c>
      <c r="K52" s="379" t="n">
        <v>84.59999999999999</v>
      </c>
      <c r="L52" s="379" t="n">
        <v>89.40000000000001</v>
      </c>
      <c r="M52" s="308" t="inlineStr">
        <is>
          <t>TEN annual report 2025.pdf | p.299 | Consolidated statement of cash flows (8.1.4) | Acquisition of intangible and tangible assets | as-printed: (89.4)</t>
        </is>
      </c>
      <c r="N52" s="380" t="n">
        <v>7.5</v>
      </c>
      <c r="O52" s="380" t="n">
        <v>20.8</v>
      </c>
      <c r="P52" s="380" t="n">
        <v>26.7</v>
      </c>
      <c r="Q52" s="380" t="n">
        <v>29.6</v>
      </c>
      <c r="R52" s="380" t="n">
        <v>19.5</v>
      </c>
      <c r="S52" s="380" t="n">
        <v>14.5</v>
      </c>
      <c r="T52" s="380" t="n">
        <v>25.8</v>
      </c>
      <c r="U52" s="380" t="n">
        <v>29.6</v>
      </c>
      <c r="V52" s="381" t="n">
        <v>15.5</v>
      </c>
      <c r="W52" s="381" t="n">
        <v>16.2</v>
      </c>
      <c r="X52" s="453" t="n"/>
      <c r="Y52" s="453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4">
        <f>IFERROR(IF(OR(NOT(ISNUMBER(Data!X51)),NOT(ISNUMBER(Data!X52))),"-",Data!X51-ABS(Data!X52)),"-")</f>
        <v/>
      </c>
      <c r="Y53" s="454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/>
      <c r="E54" s="379" t="n"/>
      <c r="F54" s="379" t="n">
        <v>26.8</v>
      </c>
      <c r="G54" s="379" t="n">
        <v>25</v>
      </c>
      <c r="H54" s="379" t="n">
        <v>17.3</v>
      </c>
      <c r="I54" s="379" t="n">
        <v>16.7</v>
      </c>
      <c r="J54" s="379" t="n">
        <v>27.1</v>
      </c>
      <c r="K54" s="379" t="n">
        <v>18.4</v>
      </c>
      <c r="L54" s="379" t="n">
        <v>16.9</v>
      </c>
      <c r="M54" s="308" t="inlineStr">
        <is>
          <t>TEN annual report 2025.pdf | p.321 | Note 8. Share-based compensation | Share-based compensation expense | as-printed: (16.9)</t>
        </is>
      </c>
      <c r="N54" s="380" t="n"/>
      <c r="O54" s="380" t="n"/>
      <c r="P54" s="380" t="n"/>
      <c r="Q54" s="380" t="n"/>
      <c r="R54" s="380" t="n"/>
      <c r="S54" s="380" t="n"/>
      <c r="T54" s="380" t="n"/>
      <c r="U54" s="380" t="n"/>
      <c r="V54" s="381" t="n"/>
      <c r="W54" s="381" t="n"/>
      <c r="X54" s="453" t="n"/>
      <c r="Y54" s="453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>
        <v>0.5</v>
      </c>
      <c r="H55" s="382" t="n"/>
      <c r="I55" s="382" t="n">
        <v>79</v>
      </c>
      <c r="J55" s="382" t="n">
        <v>91.2</v>
      </c>
      <c r="K55" s="382" t="n">
        <v>101.5</v>
      </c>
      <c r="L55" s="382" t="n">
        <v>150.2</v>
      </c>
      <c r="M55" s="308" t="inlineStr">
        <is>
          <t>TEN annual report 2025.pdf | p.299 | Consolidated statement of cash flows (8.1.4) | Dividends paid to shareholders | as-printed: (150.2)</t>
        </is>
      </c>
      <c r="N55" s="383" t="n">
        <v>0</v>
      </c>
      <c r="O55" s="383" t="n">
        <v>101.5</v>
      </c>
      <c r="P55" s="383" t="n">
        <v>0</v>
      </c>
      <c r="Q55" s="383" t="n">
        <v>0</v>
      </c>
      <c r="R55" s="383" t="n">
        <v>0</v>
      </c>
      <c r="S55" s="383" t="n">
        <v>150.2</v>
      </c>
      <c r="T55" s="383" t="n">
        <v>0</v>
      </c>
      <c r="U55" s="383" t="n">
        <v>0</v>
      </c>
      <c r="V55" s="384" t="n">
        <v>0</v>
      </c>
      <c r="W55" s="384" t="n">
        <v>175.8</v>
      </c>
      <c r="X55" s="453" t="n"/>
      <c r="Y55" s="453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/>
      <c r="H56" s="379" t="n">
        <v>20</v>
      </c>
      <c r="I56" s="379" t="n">
        <v>53.5</v>
      </c>
      <c r="J56" s="379" t="n">
        <v>0</v>
      </c>
      <c r="K56" s="379" t="n">
        <v>100</v>
      </c>
      <c r="L56" s="379" t="n">
        <v>45</v>
      </c>
      <c r="M56" s="308" t="inlineStr">
        <is>
          <t>TEN annual report 2025.pdf | p.299 | Consolidated statement of cash flows (8.1.4) | Payments for acquisition of treasury shares | as-printed: (45.0)</t>
        </is>
      </c>
      <c r="N56" s="380" t="n">
        <v>9</v>
      </c>
      <c r="O56" s="380" t="n">
        <v>29</v>
      </c>
      <c r="P56" s="380" t="n">
        <v>51</v>
      </c>
      <c r="Q56" s="380" t="n">
        <v>11</v>
      </c>
      <c r="R56" s="380" t="n">
        <v>0</v>
      </c>
      <c r="S56" s="380" t="n">
        <v>0</v>
      </c>
      <c r="T56" s="380" t="n">
        <v>2.2</v>
      </c>
      <c r="U56" s="380" t="n">
        <v>42.8</v>
      </c>
      <c r="V56" s="381" t="n">
        <v>4.5</v>
      </c>
      <c r="W56" s="381" t="n">
        <v>142.1</v>
      </c>
      <c r="X56" s="453" t="n"/>
      <c r="Y56" s="453" t="n"/>
    </row>
    <row r="57">
      <c r="A57" s="2" t="inlineStr">
        <is>
          <t>Historical Share Price (Period-End)</t>
        </is>
      </c>
      <c r="B57" s="2" t="n"/>
      <c r="C57" s="2" t="n"/>
      <c r="D57" s="2" t="n"/>
      <c r="E57" s="2" t="n"/>
      <c r="F57" s="2" t="n"/>
      <c r="G57" s="2" t="n"/>
      <c r="H57" s="2" t="n">
        <v>12.41</v>
      </c>
      <c r="I57" s="2" t="n">
        <v>14.69</v>
      </c>
      <c r="J57" s="2" t="n">
        <v>21.4</v>
      </c>
      <c r="K57" s="2" t="n">
        <v>25.74</v>
      </c>
      <c r="L57" s="2" t="n">
        <v>35.5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6" t="n"/>
      <c r="Y57" s="456" t="n"/>
    </row>
    <row r="59" ht="19" customHeight="1" s="74">
      <c r="A59" s="226" t="inlineStr">
        <is>
          <t>SEGMENT &amp; GEOGRAPHIC DATA (EUR 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Project Delivery</t>
        </is>
      </c>
      <c r="B61" s="425" t="n"/>
      <c r="C61" s="425" t="n"/>
      <c r="D61" s="425" t="n"/>
      <c r="E61" s="425" t="n"/>
      <c r="F61" s="425" t="n"/>
      <c r="G61" s="425" t="n">
        <v>4687.9</v>
      </c>
      <c r="H61" s="425" t="n">
        <v>5132.5</v>
      </c>
      <c r="I61" s="425" t="n">
        <v>4884.3</v>
      </c>
      <c r="J61" s="425" t="n">
        <v>4083.6</v>
      </c>
      <c r="K61" s="425" t="n">
        <v>4741.6</v>
      </c>
      <c r="L61" s="425" t="n">
        <v>5406.6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Technology, Products &amp; Services</t>
        </is>
      </c>
      <c r="B62" s="426" t="n"/>
      <c r="C62" s="426" t="n"/>
      <c r="D62" s="426" t="n"/>
      <c r="E62" s="426" t="n"/>
      <c r="F62" s="426" t="n"/>
      <c r="G62" s="426" t="n">
        <v>1060.6</v>
      </c>
      <c r="H62" s="426" t="n">
        <v>1301.2</v>
      </c>
      <c r="I62" s="426" t="n">
        <v>1398</v>
      </c>
      <c r="J62" s="426" t="n">
        <v>1920</v>
      </c>
      <c r="K62" s="426" t="n">
        <v>1977.3</v>
      </c>
      <c r="L62" s="426" t="n">
        <v>1797.2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Corporate/non allocable</t>
        </is>
      </c>
      <c r="B63" s="425" t="n"/>
      <c r="C63" s="425" t="n"/>
      <c r="D63" s="425" t="n"/>
      <c r="E63" s="425" t="n"/>
      <c r="F63" s="425" t="n"/>
      <c r="G63" s="425" t="n">
        <v>0</v>
      </c>
      <c r="H63" s="425" t="n">
        <v>0</v>
      </c>
      <c r="I63" s="425" t="n">
        <v>0</v>
      </c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Project Delivery</t>
        </is>
      </c>
      <c r="B71" s="425" t="n"/>
      <c r="C71" s="425" t="n"/>
      <c r="D71" s="425" t="n"/>
      <c r="E71" s="425" t="n"/>
      <c r="F71" s="425" t="n"/>
      <c r="G71" s="425" t="n">
        <v>547.9</v>
      </c>
      <c r="H71" s="425" t="n">
        <v>529.2</v>
      </c>
      <c r="I71" s="425" t="n">
        <v>527.3</v>
      </c>
      <c r="J71" s="425" t="n">
        <v>339.6</v>
      </c>
      <c r="K71" s="425" t="n">
        <v>350</v>
      </c>
      <c r="L71" s="425" t="n">
        <v>348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Technology, Products &amp; Services</t>
        </is>
      </c>
      <c r="B72" s="426" t="n"/>
      <c r="C72" s="426" t="n"/>
      <c r="D72" s="426" t="n"/>
      <c r="E72" s="426" t="n"/>
      <c r="F72" s="426" t="n"/>
      <c r="G72" s="426" t="n">
        <v>62.5</v>
      </c>
      <c r="H72" s="426" t="n">
        <v>118</v>
      </c>
      <c r="I72" s="426" t="n">
        <v>129.2</v>
      </c>
      <c r="J72" s="426" t="n">
        <v>184.1</v>
      </c>
      <c r="K72" s="426" t="n">
        <v>178.4</v>
      </c>
      <c r="L72" s="426" t="n">
        <v>168.1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Corporate/non allocable</t>
        </is>
      </c>
      <c r="B73" s="425" t="n"/>
      <c r="C73" s="425" t="n"/>
      <c r="D73" s="425" t="n"/>
      <c r="E73" s="425" t="n"/>
      <c r="F73" s="425" t="n"/>
      <c r="G73" s="425" t="n">
        <v>-92.8</v>
      </c>
      <c r="H73" s="425" t="n">
        <v>-58.1</v>
      </c>
      <c r="I73" s="425" t="n">
        <v>-74.5</v>
      </c>
      <c r="J73" s="425" t="n">
        <v>-99.5</v>
      </c>
      <c r="K73" s="425" t="n">
        <v>-60.3</v>
      </c>
      <c r="L73" s="425" t="n">
        <v>-82.09999999999999</v>
      </c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EUR govt)</t>
        </is>
      </c>
      <c r="B4" s="396" t="n">
        <v>0.0327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0.015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0.0214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0.29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0.08</v>
      </c>
      <c r="C20" s="401" t="n">
        <v>0.06</v>
      </c>
      <c r="D20" s="401" t="n">
        <v>0.04</v>
      </c>
      <c r="E20" s="401" t="n">
        <v>0.03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0.06</v>
      </c>
      <c r="C21" s="402" t="n">
        <v>0.07000000000000001</v>
      </c>
      <c r="D21" s="402" t="n">
        <v>0.08</v>
      </c>
      <c r="E21" s="402" t="n">
        <v>0.08</v>
      </c>
      <c r="F21" s="402" t="n">
        <v>0.08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0.017</v>
      </c>
      <c r="C22" s="401" t="n">
        <v>0.017</v>
      </c>
      <c r="D22" s="401" t="n">
        <v>0.017</v>
      </c>
      <c r="E22" s="401" t="n">
        <v>0.017</v>
      </c>
      <c r="F22" s="401" t="n">
        <v>0.017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0.012</v>
      </c>
      <c r="C23" s="402" t="n">
        <v>0.012</v>
      </c>
      <c r="D23" s="402" t="n">
        <v>0.012</v>
      </c>
      <c r="E23" s="402" t="n">
        <v>0.012</v>
      </c>
      <c r="F23" s="402" t="n">
        <v>0.012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0.03</v>
      </c>
      <c r="C24" s="401" t="n">
        <v>0.03</v>
      </c>
      <c r="D24" s="401" t="n">
        <v>0.03</v>
      </c>
      <c r="E24" s="401" t="n">
        <v>0.03</v>
      </c>
      <c r="F24" s="401" t="n">
        <v>0.03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0.29</v>
      </c>
      <c r="C25" s="402" t="n">
        <v>0.29</v>
      </c>
      <c r="D25" s="402" t="n">
        <v>0.29</v>
      </c>
      <c r="E25" s="402" t="n">
        <v>0.29</v>
      </c>
      <c r="F25" s="402" t="n">
        <v>0.29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6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/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0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 of perpetuity + exit)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 of perpetuity + exit)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14.8</v>
      </c>
      <c r="C118" s="416" t="n">
        <v>11</v>
      </c>
      <c r="D118" s="335" t="n">
        <v>14.7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9.300000000000001</v>
      </c>
      <c r="C119" s="404" t="n">
        <v>6</v>
      </c>
      <c r="D119" s="334" t="n">
        <v>9.300000000000001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11.9</v>
      </c>
      <c r="C120" s="416" t="n">
        <v>8</v>
      </c>
      <c r="D120" s="335" t="n">
        <v>11.9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9.1</v>
      </c>
      <c r="C121" s="404" t="n">
        <v>10</v>
      </c>
      <c r="D121" s="334" t="n">
        <v>9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0.1103</v>
      </c>
      <c r="C122" s="401" t="n">
        <v>0.09</v>
      </c>
      <c r="D122" s="335" t="n">
        <v>0.1109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322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30.1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1.0% | 1.5% | 2.0% | 2.5% | 3.0% |
|---|---|---|---|---|---|
| 7.58% | 36.0 | 38.4 | 41.3 | 44.7 | 48.8 |
| 8.08% | 33.4 | 35.4 | 37.8 | 40.6 | 43.9 |
| **8.58%** | 31.1 | 32.8 | **34.8** | 37.1 | 39.8 |
| 9.08% | 29.0 | 30.5 | 32.2 | 34.2 | 36.5 |
| 9.58% | 27.3 | 28.6 | 30.0 | 31.7 | 33.6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4.0x | 5.0x | 6.0x | 7.0x | 8.0x |
|---|---|---|---|---|---|
| 7.58% | 20.2 | 23.2 | 26.1 | 29.0 | 32.0 |
| 8.08% | 19.8 | 22.7 | 25.6 | 28.4 | 31.3 |
| **8.58%** | 19.5 | 22.3 | **25.1** | 27.9 | 30.7 |
| 9.08% | 19.1 | 21.8 | 24.6 | 27.3 | 30.0 |
| 9.58% | 18.7 | 21.4 | 24.1 | 26.7 | 29.4 |</t>
        </is>
      </c>
      <c r="B160" s="367">
        <f>IFERROR($B$27+-6*MIN(1,($B$27-2)/6),"-")</f>
        <v/>
      </c>
      <c r="C160" s="367">
        <f>IFERROR($B$27+-4*MIN(1,($B$27-2)/6),"-")</f>
        <v/>
      </c>
      <c r="D160" s="367">
        <f>IFERROR($B$27+-2*MIN(1,($B$27-2)/6),"-")</f>
        <v/>
      </c>
      <c r="E160" s="367">
        <f>IFERROR($B$27,"-")</f>
        <v/>
      </c>
      <c r="F160" s="367">
        <f>IFERROR($B$27+2*MIN(1,($B$27-2)/6),"-")</f>
        <v/>
      </c>
      <c r="G160" s="367">
        <f>IFERROR($B$27+4*MIN(1,($B$27-2)/6),"-")</f>
        <v/>
      </c>
      <c r="H160" s="367">
        <f>IFERROR($B$27+6*MIN(1,($B$27-2)/6),"-")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124:F124"/>
    <mergeCell ref="A116:E116"/>
    <mergeCell ref="A133:E133"/>
    <mergeCell ref="A64:G64"/>
    <mergeCell ref="A3:F3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4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4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4">
        <f>IFERROR(IF(OR(NOT(ISNUMBER(Data!X35)),NOT(ISNUMBER(Data!X41))),"-",Data!X35/Data!X41),"-")</f>
        <v/>
      </c>
      <c r="Y16" s="454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4">
        <f>IFERROR(IF(OR(NOT(ISNUMBER(Data!X37)),NOT(ISNUMBER(Data!X38))),"-",Data!X37/Data!X38),"-")</f>
        <v/>
      </c>
      <c r="Y17" s="454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4">
        <f>IFERROR(IF(OR(NOT(ISNUMBER(Data!X35)),NOT(ISNUMBER(Data!U20)),NOT(ISNUMBER(Data!V20)),NOT(ISNUMBER(Data!W20)),NOT(ISNUMBER(Data!X20))),"-",Data!X35/(Data!U20+Data!V20+Data!W20+Data!X20)),"-")</f>
        <v/>
      </c>
      <c r="Y18" s="454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7" t="n"/>
      <c r="Y20" s="457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8" t="n"/>
      <c r="Y22" s="458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8" t="n"/>
      <c r="Y23" s="458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8" t="n"/>
      <c r="Y24" s="458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8" t="n"/>
      <c r="Y25" s="458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8" t="n"/>
      <c r="Y26" s="458" t="n"/>
    </row>
    <row r="27">
      <c r="A27" s="2" t="inlineStr">
        <is>
          <t>Diluted Shares (split-adj, M)</t>
        </is>
      </c>
      <c r="B27" s="2" t="n"/>
      <c r="C27" s="2" t="n"/>
      <c r="D27" s="2" t="n"/>
      <c r="E27" s="2" t="n"/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8" t="n"/>
      <c r="Y27" s="458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4">
        <f>IFERROR(IF(OR(NOT(ISNUMBER(Data!X41)),NOT(ISNUMBER(Data!X28))),"-",Data!X41/Data!X28),"-")</f>
        <v/>
      </c>
      <c r="Y30" s="454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4">
        <f>IFERROR(IF(OR(NOT(ISNUMBER(Data!U53)),NOT(ISNUMBER(Data!V53)),NOT(ISNUMBER(Data!W53)),NOT(ISNUMBER(Data!X53)),NOT(ISNUMBER(Data!X28))),"-",(Data!U53+Data!V53+Data!W53+Data!X53)/Data!X28),"-")</f>
        <v/>
      </c>
      <c r="Y31" s="454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4">
        <f>IFERROR(IF(OR(NOT(ISNUMBER(Data!U14)),NOT(ISNUMBER(Data!V14)),NOT(ISNUMBER(Data!W14)),NOT(ISNUMBER(Data!X14)),NOT(ISNUMBER(Data!X28))),"-",(Data!U14+Data!V14+Data!W14+Data!X14)/Data!X28),"-")</f>
        <v/>
      </c>
      <c r="Y32" s="454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 t="n"/>
      <c r="E33" s="2" t="n"/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6" t="n"/>
      <c r="Y33" s="456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8" t="n"/>
      <c r="Y36" s="458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8" t="n"/>
      <c r="Y37" s="458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8" t="n"/>
      <c r="Y38" s="458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8" t="n"/>
      <c r="Y39" s="458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8" t="n"/>
      <c r="Y40" s="458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8" t="n"/>
      <c r="Y41" s="458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8" t="n"/>
      <c r="Y42" s="458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8" t="n"/>
      <c r="Y43" s="458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8" t="n"/>
      <c r="Y44" s="458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4">
        <f>IFERROR(IF(OR(NOT(ISNUMBER(Data!X37)),NOT(ISNUMBER(Data!X38))),"-",Data!X37-Data!X38),"-")</f>
        <v/>
      </c>
      <c r="Y48" s="454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4">
        <f>IFERROR(IF(OR(NOT(ISNUMBER(Data!X37)),NOT(ISNUMBER(Data!X47)),NOT(ISNUMBER(Data!X38))),"-",(Data!X37-Data!X47)/Data!X38),"-")</f>
        <v/>
      </c>
      <c r="Y49" s="454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4" t="n"/>
      <c r="Y50" s="454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4">
        <f>IFERROR(IF(OR(NOT(ISNUMBER(Data!X32)),NOT(ISNUMBER(Data!X38))),"-",Data!X32/Data!X38),"-")</f>
        <v/>
      </c>
      <c r="Y51" s="454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4" t="n"/>
      <c r="Y52" s="454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4" t="n"/>
      <c r="Y53" s="454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4" t="n"/>
      <c r="Y54" s="454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8" t="n"/>
      <c r="Y58" s="458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8" t="n"/>
      <c r="Y59" s="458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8" t="n"/>
      <c r="Y60" s="458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8" t="n"/>
      <c r="Y61" s="458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8" t="n"/>
      <c r="Y62" s="458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8" t="n"/>
      <c r="Y63" s="458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8" t="n"/>
      <c r="Y64" s="458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4" t="n"/>
      <c r="Y68" s="454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4" t="n"/>
      <c r="Y69" s="454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4" t="n"/>
      <c r="Y70" s="454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4" t="n"/>
      <c r="Y71" s="454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4">
        <f>IFERROR(IF(OR(NOT(ISNUMBER(Data!U14)),NOT(ISNUMBER(Data!V14)),NOT(ISNUMBER(Data!W14)),NOT(ISNUMBER(Data!X14)),NOT(ISNUMBER(Data!X39))),"-",(Data!U14+Data!V14+Data!W14+Data!X14)/Data!X39),"-")</f>
        <v/>
      </c>
      <c r="Y72" s="454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4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4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4" t="n"/>
      <c r="Y74" s="454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4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4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4" t="n"/>
      <c r="Y77" s="454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4" t="n"/>
      <c r="Y78" s="454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4" t="n"/>
      <c r="Y79" s="454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4">
        <f>IFERROR(IF(OR(NOT(ISNUMBER(Data!X36)),NOT(ISNUMBER(Data!U20)),NOT(ISNUMBER(Data!V20)),NOT(ISNUMBER(Data!W20)),NOT(ISNUMBER(Data!X20))),"-",Data!X36/(Data!U20+Data!V20+Data!W20+Data!X20)),"-")</f>
        <v/>
      </c>
      <c r="Y80" s="454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4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4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8" t="n"/>
      <c r="Y86" s="458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8" t="n"/>
      <c r="Y87" s="458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8" t="n"/>
      <c r="Y88" s="458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8" t="n"/>
      <c r="Y89" s="458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8" t="n"/>
      <c r="Y90" s="458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8" t="n"/>
      <c r="Y91" s="458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4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4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4">
        <f>IFERROR(IF(OR(NOT(ISNUMBER(Data!U27)),NOT(ISNUMBER(Data!V27)),NOT(ISNUMBER(Data!W27)),NOT(ISNUMBER(Data!X27)),NOT(ISNUMBER(Data!$B$8))),"-",(Data!U27+Data!V27+Data!W27+Data!X27)/Data!$B$8),"-")</f>
        <v/>
      </c>
      <c r="Y102" s="454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6" t="n"/>
      <c r="Y103" s="456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4">
        <f>IFERROR(IF(OR(NOT(ISNUMBER(Data!X37)),NOT(ISNUMBER(Data!X38)),NOT(ISNUMBER(Data!X39))),"-",(Data!X37-Data!X38)/Data!X39),"-")</f>
        <v/>
      </c>
      <c r="Y107" s="454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4">
        <f>IFERROR(IF(OR(NOT(ISNUMBER(Data!X48)),NOT(ISNUMBER(Data!X39))),"-",Data!X48/Data!X39),"-")</f>
        <v/>
      </c>
      <c r="Y108" s="454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4">
        <f>IFERROR(IF(OR(NOT(ISNUMBER(Data!X41)),NOT(ISNUMBER(Data!X40))),"-",Data!X41/Data!X40),"-")</f>
        <v/>
      </c>
      <c r="Y110" s="454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4">
        <f>IFERROR(IF(OR(NOT(ISNUMBER(Data!U14)),NOT(ISNUMBER(Data!V14)),NOT(ISNUMBER(Data!W14)),NOT(ISNUMBER(Data!X14)),NOT(ISNUMBER(Data!X39))),"-",(Data!U14+Data!V14+Data!W14+Data!X14)/Data!X39),"-")</f>
        <v/>
      </c>
      <c r="Y111" s="454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4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4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4" t="n"/>
      <c r="Y113" s="454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6" t="n"/>
      <c r="Y114" s="456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454" t="n"/>
      <c r="Y115" s="454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4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4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4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4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4">
        <f>IFERROR(IF(OR(NOT(ISNUMBER(Data!X39)),NOT(ISNUMBER(Data!X41))),"-",Data!X39/Data!X41),"-")</f>
        <v/>
      </c>
      <c r="Y120" s="454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4" t="n"/>
      <c r="Y121" s="454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4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4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4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4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4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4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4" t="n"/>
      <c r="Y126" s="454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0">
        <f>IFERROR(IF(OR(NOT(ISNUMBER(Data!X14)),NOT(ISNUMBER(Data!W14))),"-",(Data!X14-Data!W14)/ABS(Data!W14)),"-")</f>
        <v/>
      </c>
      <c r="Y130" s="460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0">
        <f>IFERROR(IF(OR(NOT(ISNUMBER(Data!X26)),NOT(ISNUMBER(Data!W26))),"-",(Data!X26-Data!W26)/ABS(Data!W26)),"-")</f>
        <v/>
      </c>
      <c r="Y131" s="460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0">
        <f>IFERROR(IF(OR(NOT(ISNUMBER(Data!X27)),NOT(ISNUMBER(Data!W27))),"-",(Data!X27-Data!W27)/ABS(Data!W27)),"-")</f>
        <v/>
      </c>
      <c r="Y132" s="460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0">
        <f>IFERROR(IF(OR(NOT(ISNUMBER(Data!X20)),NOT(ISNUMBER(Data!W20))),"-",(Data!X20-Data!W20)/ABS(Data!W20)),"-")</f>
        <v/>
      </c>
      <c r="Y133" s="460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0">
        <f>IFERROR(IF(OR(NOT(ISNUMBER(Data!X53)),NOT(ISNUMBER(Data!W53))),"-",(Data!X53-Data!W53)/ABS(Data!W53)),"-")</f>
        <v/>
      </c>
      <c r="Y134" s="460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0">
        <f>IFERROR(IF(OR(NOT(ISNUMBER(Data!X14)),NOT(ISNUMBER(Data!T14))),"-",(Data!X14-Data!T14)/ABS(Data!T14)),"-")</f>
        <v/>
      </c>
      <c r="Y137" s="460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0">
        <f>IFERROR(IF(OR(NOT(ISNUMBER(Data!X26)),NOT(ISNUMBER(Data!T26))),"-",(Data!X26-Data!T26)/ABS(Data!T26)),"-")</f>
        <v/>
      </c>
      <c r="Y138" s="460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0">
        <f>IFERROR(IF(OR(NOT(ISNUMBER(Data!X27)),NOT(ISNUMBER(Data!T27))),"-",(Data!X27-Data!T27)/ABS(Data!T27)),"-")</f>
        <v/>
      </c>
      <c r="Y139" s="460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0">
        <f>IFERROR(IF(OR(NOT(ISNUMBER(Data!X20)),NOT(ISNUMBER(Data!T20))),"-",(Data!X20-Data!T20)/ABS(Data!T20)),"-")</f>
        <v/>
      </c>
      <c r="Y140" s="460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0">
        <f>IFERROR(IF(OR(NOT(ISNUMBER(Data!X53)),NOT(ISNUMBER(Data!T53))),"-",(Data!X53-Data!T53)/ABS(Data!T53)),"-")</f>
        <v/>
      </c>
      <c r="Y141" s="460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0">
        <f>IFERROR(IF(OR(NOT(ISNUMBER(Data!X16)),NOT(ISNUMBER(Data!X14))),"-",Data!X16/Data!X14),"-")</f>
        <v/>
      </c>
      <c r="Y144" s="460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0">
        <f>IFERROR(IF(OR(NOT(ISNUMBER(Data!X20)),NOT(ISNUMBER(Data!X14))),"-",Data!X20/Data!X14),"-")</f>
        <v/>
      </c>
      <c r="Y145" s="460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0">
        <f>IFERROR(IF(OR(NOT(ISNUMBER(Data!X22)),NOT(ISNUMBER(Data!X14))),"-",Data!X22/Data!X14),"-")</f>
        <v/>
      </c>
      <c r="Y146" s="460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0">
        <f>IFERROR(IF(OR(NOT(ISNUMBER(Data!X26)),NOT(ISNUMBER(Data!X14))),"-",Data!X26/Data!X14),"-")</f>
        <v/>
      </c>
      <c r="Y147" s="460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0">
        <f>IFERROR(IF(OR(NOT(ISNUMBER(Data!X53)),NOT(ISNUMBER(Data!X14))),"-",Data!X53/Data!X14),"-")</f>
        <v/>
      </c>
      <c r="Y148" s="460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9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TechnipFMC plc</t>
        </is>
      </c>
      <c r="C2" s="279" t="inlineStr">
        <is>
          <t>Maire S.p.A.</t>
        </is>
      </c>
      <c r="D2" s="279" t="inlineStr">
        <is>
          <t>Saipem S.p.A.</t>
        </is>
      </c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FTI</t>
        </is>
      </c>
      <c r="C3" s="425" t="inlineStr">
        <is>
          <t>MAIRE</t>
        </is>
      </c>
      <c r="D3" s="425" t="inlineStr">
        <is>
          <t>SPM</t>
        </is>
      </c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IFRS</t>
        </is>
      </c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FY2025 press release</t>
        </is>
      </c>
      <c r="C6" s="426" t="inlineStr">
        <is>
          <t>Annual report (IFRS)</t>
        </is>
      </c>
      <c r="D6" s="426" t="inlineStr">
        <is>
          <t>FY2025 results press release</t>
        </is>
      </c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(M — each peer in its own reporting currency)</t>
        </is>
      </c>
      <c r="B10" s="427" t="n">
        <v>9932.6</v>
      </c>
      <c r="C10" s="427" t="n">
        <v>7096.5</v>
      </c>
      <c r="D10" s="427" t="n">
        <v>15497</v>
      </c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13.2</v>
      </c>
      <c r="C11" s="428" t="n">
        <v>6.1</v>
      </c>
      <c r="D11" s="428" t="n">
        <v>4.4</v>
      </c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17.6</v>
      </c>
      <c r="C12" s="429" t="n">
        <v>7</v>
      </c>
      <c r="D12" s="429" t="n">
        <v>11.1</v>
      </c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9.699999999999999</v>
      </c>
      <c r="C13" s="428" t="n">
        <v>3.7</v>
      </c>
      <c r="D13" s="428" t="n">
        <v>2</v>
      </c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>
        <v>14.6</v>
      </c>
      <c r="C15" s="428" t="n">
        <v>3.7</v>
      </c>
      <c r="D15" s="428" t="n">
        <v>5.7</v>
      </c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26</v>
      </c>
      <c r="C17" s="429" t="n">
        <v>20.7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28.7</v>
      </c>
      <c r="C18" s="428" t="n">
        <v>36.5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9.6</v>
      </c>
      <c r="C19" s="429" t="n">
        <v>3.5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0.98</v>
      </c>
      <c r="C20" s="430" t="n">
        <v>0.87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-0.34</v>
      </c>
      <c r="C22" s="431" t="n">
        <v>-1.45</v>
      </c>
      <c r="D22" s="431" t="n">
        <v>-0.58</v>
      </c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0.13</v>
      </c>
      <c r="C23" s="430" t="n">
        <v>0.84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33.2</v>
      </c>
      <c r="C24" s="429" t="n">
        <v>4.7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1.13</v>
      </c>
      <c r="C25" s="430" t="n">
        <v>1.14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16.9</v>
      </c>
      <c r="C27" s="429" t="n">
        <v>6.4</v>
      </c>
      <c r="D27" s="429" t="n">
        <v>4.5</v>
      </c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31.3</v>
      </c>
      <c r="C28" s="428" t="n">
        <v>15</v>
      </c>
      <c r="D28" s="428" t="n">
        <v>28.4</v>
      </c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4.8</v>
      </c>
      <c r="C29" s="429" t="n">
        <v>6.7</v>
      </c>
      <c r="D29" s="429" t="n">
        <v>10</v>
      </c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41.5</v>
      </c>
      <c r="C31" s="428" t="n">
        <v>76.09999999999999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48.9</v>
      </c>
      <c r="C32" s="429" t="n">
        <v>0.7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50</v>
      </c>
      <c r="C33" s="428" t="n">
        <v>220.9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40.3</v>
      </c>
      <c r="C34" s="429" t="n">
        <v>-144.1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3.2</v>
      </c>
      <c r="C35" s="428" t="n">
        <v>0.9</v>
      </c>
      <c r="D35" s="428" t="n">
        <v>2.3</v>
      </c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7" t="n"/>
      <c r="B36" s="488" t="n"/>
      <c r="C36" s="488" t="n"/>
      <c r="D36" s="488" t="n"/>
      <c r="E36" s="488" t="n"/>
      <c r="F36" s="481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7" t="n"/>
      <c r="B37" s="488" t="n"/>
      <c r="C37" s="488" t="n"/>
      <c r="D37" s="488" t="n"/>
      <c r="E37" s="488" t="n"/>
      <c r="F37" s="481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7" t="n"/>
      <c r="B38" s="488" t="n"/>
      <c r="C38" s="488" t="n"/>
      <c r="D38" s="488" t="n"/>
      <c r="E38" s="488" t="n"/>
      <c r="F38" s="481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7" t="n"/>
      <c r="B39" s="488" t="n"/>
      <c r="C39" s="488" t="n"/>
      <c r="D39" s="488" t="n"/>
      <c r="E39" s="488" t="n"/>
      <c r="F39" s="481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7" t="n"/>
      <c r="B40" s="488" t="n"/>
      <c r="C40" s="488" t="n"/>
      <c r="D40" s="488" t="n"/>
      <c r="E40" s="488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7" t="n"/>
      <c r="B41" s="488" t="n"/>
      <c r="C41" s="488" t="n"/>
      <c r="D41" s="488" t="n"/>
      <c r="E41" s="488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7" t="n"/>
      <c r="B42" s="488" t="n"/>
      <c r="C42" s="488" t="n"/>
      <c r="D42" s="488" t="n"/>
      <c r="E42" s="488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7" t="n"/>
      <c r="B43" s="488" t="n"/>
      <c r="C43" s="488" t="n"/>
      <c r="D43" s="488" t="n"/>
      <c r="E43" s="488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7" t="n"/>
      <c r="B44" s="488" t="n"/>
      <c r="C44" s="488" t="n"/>
      <c r="D44" s="488" t="n"/>
      <c r="E44" s="488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7" t="n"/>
      <c r="B45" s="488" t="n"/>
      <c r="C45" s="488" t="n"/>
      <c r="D45" s="488" t="n"/>
      <c r="E45" s="488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7" t="n"/>
      <c r="B46" s="488" t="n"/>
      <c r="C46" s="488" t="n"/>
      <c r="D46" s="488" t="n"/>
      <c r="E46" s="488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7" t="n"/>
      <c r="B47" s="488" t="n"/>
      <c r="C47" s="488" t="n"/>
      <c r="D47" s="488" t="n"/>
      <c r="E47" s="488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7" t="n"/>
      <c r="B48" s="488" t="n"/>
      <c r="C48" s="488" t="n"/>
      <c r="D48" s="488" t="n"/>
      <c r="E48" s="488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8" t="n"/>
      <c r="C49" s="478" t="n"/>
      <c r="D49" s="478" t="n"/>
      <c r="E49" s="478" t="n"/>
    </row>
    <row r="50" ht="17" customHeight="1" s="74">
      <c r="A50" s="310" t="inlineStr">
        <is>
          <t>Revenue</t>
        </is>
      </c>
      <c r="B50" s="490" t="n"/>
      <c r="C50" s="490" t="n"/>
      <c r="D50" s="490" t="n"/>
      <c r="E50" s="490" t="n"/>
      <c r="F50" s="200" t="n"/>
      <c r="G50" s="200" t="n"/>
      <c r="H50" s="200" t="n"/>
      <c r="I50" s="200" t="n"/>
      <c r="J50" s="200" t="n"/>
      <c r="K50" s="200" t="n"/>
      <c r="L50" s="200" t="n"/>
      <c r="M50" s="308" t="n"/>
    </row>
    <row r="51" ht="17" customHeight="1" s="74">
      <c r="A51" s="310" t="inlineStr">
        <is>
          <t>EBIT Margin</t>
        </is>
      </c>
      <c r="B51" s="490" t="n"/>
      <c r="C51" s="490" t="n"/>
      <c r="D51" s="490" t="n"/>
      <c r="E51" s="490" t="n"/>
      <c r="F51" s="200" t="n"/>
      <c r="G51" s="200" t="n"/>
      <c r="H51" s="200" t="n"/>
      <c r="I51" s="200" t="n"/>
      <c r="J51" s="200" t="n"/>
      <c r="K51" s="200" t="n"/>
      <c r="L51" s="200" t="n"/>
      <c r="M51" s="308" t="n"/>
    </row>
    <row r="52" ht="17" customHeight="1" s="74">
      <c r="A52" s="310" t="inlineStr">
        <is>
          <t>EBITDA Margin</t>
        </is>
      </c>
      <c r="B52" s="490" t="n"/>
      <c r="C52" s="490" t="n"/>
      <c r="D52" s="490" t="n"/>
      <c r="E52" s="490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490" t="n"/>
      <c r="C53" s="490" t="n"/>
      <c r="D53" s="490" t="n"/>
      <c r="E53" s="490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490" t="n"/>
      <c r="C54" s="490" t="n"/>
      <c r="D54" s="490" t="n"/>
      <c r="E54" s="490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90" t="n"/>
      <c r="C55" s="490" t="n"/>
      <c r="D55" s="490" t="n"/>
      <c r="E55" s="490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90" t="n"/>
      <c r="C56" s="490" t="n"/>
      <c r="D56" s="490" t="n"/>
      <c r="E56" s="490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490" t="n"/>
      <c r="C57" s="490" t="n"/>
      <c r="D57" s="490" t="n"/>
      <c r="E57" s="490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90" t="n"/>
      <c r="C58" s="490" t="n"/>
      <c r="D58" s="490" t="n"/>
      <c r="E58" s="490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90" t="n"/>
      <c r="C59" s="490" t="n"/>
      <c r="D59" s="490" t="n"/>
      <c r="E59" s="490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90" t="n"/>
      <c r="C60" s="490" t="n"/>
      <c r="D60" s="490" t="n"/>
      <c r="E60" s="490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490" t="n"/>
      <c r="C61" s="490" t="n"/>
      <c r="D61" s="490" t="n"/>
      <c r="E61" s="490" t="n"/>
      <c r="F61" s="200" t="n"/>
      <c r="G61" s="200" t="n"/>
      <c r="H61" s="200" t="n"/>
      <c r="I61" s="200" t="n"/>
      <c r="J61" s="200" t="n"/>
      <c r="K61" s="200" t="n"/>
      <c r="L61" s="200" t="n"/>
      <c r="M61" s="308" t="n"/>
    </row>
    <row r="62" ht="17" customHeight="1" s="74">
      <c r="A62" s="310" t="inlineStr">
        <is>
          <t>P / E</t>
        </is>
      </c>
      <c r="B62" s="490" t="n"/>
      <c r="C62" s="490" t="n"/>
      <c r="D62" s="490" t="n"/>
      <c r="E62" s="490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69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THNPF adjClose</t>
        </is>
      </c>
      <c r="C2" s="308" t="inlineStr">
        <is>
          <t>SPY adjClose (market proxy)</t>
        </is>
      </c>
    </row>
    <row r="3">
      <c r="A3" s="308" t="inlineStr">
        <is>
          <t>2021-02</t>
        </is>
      </c>
      <c r="B3" s="308" t="n">
        <v>9.5511264309</v>
      </c>
      <c r="C3" s="308" t="n">
        <v>353.0946578069</v>
      </c>
    </row>
    <row r="4">
      <c r="A4" s="308" t="inlineStr">
        <is>
          <t>2021-03</t>
        </is>
      </c>
      <c r="B4" s="308" t="n">
        <v>11.5862510628</v>
      </c>
      <c r="C4" s="308" t="n">
        <v>369.1269350071</v>
      </c>
    </row>
    <row r="5">
      <c r="A5" s="308" t="inlineStr">
        <is>
          <t>2021-04</t>
        </is>
      </c>
      <c r="B5" s="308" t="n">
        <v>11.0669327309</v>
      </c>
      <c r="C5" s="308" t="n">
        <v>388.6576085041</v>
      </c>
    </row>
    <row r="6">
      <c r="A6" s="308" t="inlineStr">
        <is>
          <t>2021-05</t>
        </is>
      </c>
      <c r="B6" s="308" t="n">
        <v>11.6005584182</v>
      </c>
      <c r="C6" s="308" t="n">
        <v>391.2095419988</v>
      </c>
    </row>
    <row r="7">
      <c r="A7" s="308" t="inlineStr">
        <is>
          <t>2021-06</t>
        </is>
      </c>
      <c r="B7" s="308" t="n">
        <v>10.5951766886</v>
      </c>
      <c r="C7" s="308" t="n">
        <v>400.0010900298</v>
      </c>
    </row>
    <row r="8">
      <c r="A8" s="308" t="inlineStr">
        <is>
          <t>2021-07</t>
        </is>
      </c>
      <c r="B8" s="308" t="n">
        <v>10.5224025188</v>
      </c>
      <c r="C8" s="308" t="n">
        <v>409.766102857</v>
      </c>
    </row>
    <row r="9">
      <c r="A9" s="308" t="inlineStr">
        <is>
          <t>2021-08</t>
        </is>
      </c>
      <c r="B9" s="308" t="n">
        <v>10.1698228799</v>
      </c>
      <c r="C9" s="308" t="n">
        <v>421.9606882536</v>
      </c>
    </row>
    <row r="10">
      <c r="A10" s="308" t="inlineStr">
        <is>
          <t>2021-09</t>
        </is>
      </c>
      <c r="B10" s="308" t="n">
        <v>12.0259122268</v>
      </c>
      <c r="C10" s="308" t="n">
        <v>402.3077362055</v>
      </c>
    </row>
    <row r="11">
      <c r="A11" s="308" t="inlineStr">
        <is>
          <t>2021-10</t>
        </is>
      </c>
      <c r="B11" s="308" t="n">
        <v>12.0955155773</v>
      </c>
      <c r="C11" s="308" t="n">
        <v>430.5350884382</v>
      </c>
    </row>
    <row r="12">
      <c r="A12" s="308" t="inlineStr">
        <is>
          <t>2021-11</t>
        </is>
      </c>
      <c r="B12" s="308" t="n">
        <v>10.5101059268</v>
      </c>
      <c r="C12" s="308" t="n">
        <v>427.0758081414</v>
      </c>
    </row>
    <row r="13">
      <c r="A13" s="308" t="inlineStr">
        <is>
          <t>2021-12</t>
        </is>
      </c>
      <c r="B13" s="308" t="n">
        <v>10.8581226794</v>
      </c>
      <c r="C13" s="308" t="n">
        <v>446.8444096561</v>
      </c>
    </row>
    <row r="14">
      <c r="A14" s="308" t="inlineStr">
        <is>
          <t>2022-01</t>
        </is>
      </c>
      <c r="B14" s="308" t="n">
        <v>11.9253740539</v>
      </c>
      <c r="C14" s="308" t="n">
        <v>423.2772619766</v>
      </c>
    </row>
    <row r="15">
      <c r="A15" s="308" t="inlineStr">
        <is>
          <t>2022-02</t>
        </is>
      </c>
      <c r="B15" s="308" t="n">
        <v>9.253378764900001</v>
      </c>
      <c r="C15" s="308" t="n">
        <v>410.7833808913</v>
      </c>
    </row>
    <row r="16">
      <c r="A16" s="308" t="inlineStr">
        <is>
          <t>2022-03</t>
        </is>
      </c>
      <c r="B16" s="308" t="n">
        <v>9.7212679544</v>
      </c>
      <c r="C16" s="308" t="n">
        <v>426.21058511</v>
      </c>
    </row>
    <row r="17">
      <c r="A17" s="308" t="inlineStr">
        <is>
          <t>2022-04</t>
        </is>
      </c>
      <c r="B17" s="308" t="n">
        <v>9.423520288300001</v>
      </c>
      <c r="C17" s="308" t="n">
        <v>388.8024999232</v>
      </c>
    </row>
    <row r="18">
      <c r="A18" s="308" t="inlineStr">
        <is>
          <t>2022-05</t>
        </is>
      </c>
      <c r="B18" s="308" t="n">
        <v>10.7847590419</v>
      </c>
      <c r="C18" s="308" t="n">
        <v>389.6801366342</v>
      </c>
    </row>
    <row r="19">
      <c r="A19" s="308" t="inlineStr">
        <is>
          <t>2022-06</t>
        </is>
      </c>
      <c r="B19" s="308" t="n">
        <v>10.7273135907</v>
      </c>
      <c r="C19" s="308" t="n">
        <v>357.543498354</v>
      </c>
    </row>
    <row r="20">
      <c r="A20" s="308" t="inlineStr">
        <is>
          <t>2022-07</t>
        </is>
      </c>
      <c r="B20" s="308" t="n">
        <v>9.7207693819</v>
      </c>
      <c r="C20" s="308" t="n">
        <v>390.4687763734</v>
      </c>
    </row>
    <row r="21">
      <c r="A21" s="308" t="inlineStr">
        <is>
          <t>2022-08</t>
        </is>
      </c>
      <c r="B21" s="308" t="n">
        <v>10.3984591966</v>
      </c>
      <c r="C21" s="308" t="n">
        <v>374.536884505</v>
      </c>
    </row>
    <row r="22">
      <c r="A22" s="308" t="inlineStr">
        <is>
          <t>2022-09</t>
        </is>
      </c>
      <c r="B22" s="308" t="n">
        <v>9.432709583499999</v>
      </c>
      <c r="C22" s="308" t="n">
        <v>339.9235382673</v>
      </c>
    </row>
    <row r="23">
      <c r="A23" s="308" t="inlineStr">
        <is>
          <t>2022-10</t>
        </is>
      </c>
      <c r="B23" s="308" t="n">
        <v>10.4267656508</v>
      </c>
      <c r="C23" s="308" t="n">
        <v>367.5510098947</v>
      </c>
    </row>
    <row r="24">
      <c r="A24" s="308" t="inlineStr">
        <is>
          <t>2022-11</t>
        </is>
      </c>
      <c r="B24" s="308" t="n">
        <v>13.3456606022</v>
      </c>
      <c r="C24" s="308" t="n">
        <v>387.9837283185</v>
      </c>
    </row>
    <row r="25">
      <c r="A25" s="308" t="inlineStr">
        <is>
          <t>2022-12</t>
        </is>
      </c>
      <c r="B25" s="308" t="n">
        <v>13.0834096297</v>
      </c>
      <c r="C25" s="308" t="n">
        <v>365.645252784</v>
      </c>
    </row>
    <row r="26">
      <c r="A26" s="308" t="inlineStr">
        <is>
          <t>2023-01</t>
        </is>
      </c>
      <c r="B26" s="308" t="n">
        <v>16.1180280261</v>
      </c>
      <c r="C26" s="308" t="n">
        <v>388.6397049176</v>
      </c>
    </row>
    <row r="27">
      <c r="A27" s="308" t="inlineStr">
        <is>
          <t>2023-02</t>
        </is>
      </c>
      <c r="B27" s="308" t="n">
        <v>16.0181228937</v>
      </c>
      <c r="C27" s="308" t="n">
        <v>378.8682578986</v>
      </c>
    </row>
    <row r="28">
      <c r="A28" s="308" t="inlineStr">
        <is>
          <t>2023-03</t>
        </is>
      </c>
      <c r="B28" s="308" t="n">
        <v>18.4216738706</v>
      </c>
      <c r="C28" s="308" t="n">
        <v>392.9337203794</v>
      </c>
    </row>
    <row r="29">
      <c r="A29" s="308" t="inlineStr">
        <is>
          <t>2023-04</t>
        </is>
      </c>
      <c r="B29" s="308" t="n">
        <v>18.1577578125</v>
      </c>
      <c r="C29" s="308" t="n">
        <v>399.2108315235</v>
      </c>
    </row>
    <row r="30">
      <c r="A30" s="308" t="inlineStr">
        <is>
          <t>2023-05</t>
        </is>
      </c>
      <c r="B30" s="308" t="n">
        <v>17.904178375</v>
      </c>
      <c r="C30" s="308" t="n">
        <v>401.0536531438</v>
      </c>
    </row>
    <row r="31">
      <c r="A31" s="308" t="inlineStr">
        <is>
          <t>2023-06</t>
        </is>
      </c>
      <c r="B31" s="308" t="n">
        <v>19.8399006452</v>
      </c>
      <c r="C31" s="308" t="n">
        <v>427.0476200424</v>
      </c>
    </row>
    <row r="32">
      <c r="A32" s="308" t="inlineStr">
        <is>
          <t>2023-07</t>
        </is>
      </c>
      <c r="B32" s="308" t="n">
        <v>20.5645768359</v>
      </c>
      <c r="C32" s="308" t="n">
        <v>441.0262813103</v>
      </c>
    </row>
    <row r="33">
      <c r="A33" s="308" t="inlineStr">
        <is>
          <t>2023-08</t>
        </is>
      </c>
      <c r="B33" s="308" t="n">
        <v>19.8925548226</v>
      </c>
      <c r="C33" s="308" t="n">
        <v>433.8587251536</v>
      </c>
    </row>
    <row r="34">
      <c r="A34" s="308" t="inlineStr">
        <is>
          <t>2023-09</t>
        </is>
      </c>
      <c r="B34" s="308" t="n">
        <v>22.0813511773</v>
      </c>
      <c r="C34" s="308" t="n">
        <v>413.2967305907</v>
      </c>
    </row>
    <row r="35">
      <c r="A35" s="308" t="inlineStr">
        <is>
          <t>2023-10</t>
        </is>
      </c>
      <c r="B35" s="308" t="n">
        <v>21.7121566115</v>
      </c>
      <c r="C35" s="308" t="n">
        <v>404.3246297675</v>
      </c>
    </row>
    <row r="36">
      <c r="A36" s="308" t="inlineStr">
        <is>
          <t>2023-11</t>
        </is>
      </c>
      <c r="B36" s="308" t="n">
        <v>20.6573149947</v>
      </c>
      <c r="C36" s="308" t="n">
        <v>441.2571999663</v>
      </c>
    </row>
    <row r="37">
      <c r="A37" s="308" t="inlineStr">
        <is>
          <t>2023-12</t>
        </is>
      </c>
      <c r="B37" s="308" t="n">
        <v>20.8067508904</v>
      </c>
      <c r="C37" s="308" t="n">
        <v>461.4061014052</v>
      </c>
    </row>
    <row r="38">
      <c r="A38" s="308" t="inlineStr">
        <is>
          <t>2024-01</t>
        </is>
      </c>
      <c r="B38" s="308" t="n">
        <v>18.9783587547</v>
      </c>
      <c r="C38" s="308" t="n">
        <v>468.7546616872</v>
      </c>
    </row>
    <row r="39">
      <c r="A39" s="308" t="inlineStr">
        <is>
          <t>2024-02</t>
        </is>
      </c>
      <c r="B39" s="308" t="n">
        <v>18.2663406634</v>
      </c>
      <c r="C39" s="308" t="n">
        <v>493.2175043697</v>
      </c>
    </row>
    <row r="40">
      <c r="A40" s="308" t="inlineStr">
        <is>
          <t>2024-03</t>
        </is>
      </c>
      <c r="B40" s="308" t="n">
        <v>21.4625107622</v>
      </c>
      <c r="C40" s="308" t="n">
        <v>509.3575022438</v>
      </c>
    </row>
    <row r="41">
      <c r="A41" s="308" t="inlineStr">
        <is>
          <t>2024-04</t>
        </is>
      </c>
      <c r="B41" s="308" t="n">
        <v>22.3274808879</v>
      </c>
      <c r="C41" s="308" t="n">
        <v>488.8203853716</v>
      </c>
    </row>
    <row r="42">
      <c r="A42" s="308" t="inlineStr">
        <is>
          <t>2024-05</t>
        </is>
      </c>
      <c r="B42" s="308" t="n">
        <v>23.4438091824</v>
      </c>
      <c r="C42" s="308" t="n">
        <v>513.5447759541</v>
      </c>
    </row>
    <row r="43">
      <c r="A43" s="308" t="inlineStr">
        <is>
          <t>2024-06</t>
        </is>
      </c>
      <c r="B43" s="308" t="n">
        <v>21.1732670332</v>
      </c>
      <c r="C43" s="308" t="n">
        <v>531.6650443674999</v>
      </c>
    </row>
    <row r="44">
      <c r="A44" s="308" t="inlineStr">
        <is>
          <t>2024-07</t>
        </is>
      </c>
      <c r="B44" s="308" t="n">
        <v>23.3053614904</v>
      </c>
      <c r="C44" s="308" t="n">
        <v>538.1030154865</v>
      </c>
    </row>
    <row r="45">
      <c r="A45" s="308" t="inlineStr">
        <is>
          <t>2024-08</t>
        </is>
      </c>
      <c r="B45" s="308" t="n">
        <v>21.2655654946</v>
      </c>
      <c r="C45" s="308" t="n">
        <v>550.6761093107</v>
      </c>
    </row>
    <row r="46">
      <c r="A46" s="308" t="inlineStr">
        <is>
          <t>2024-09</t>
        </is>
      </c>
      <c r="B46" s="308" t="n">
        <v>23.0413878909</v>
      </c>
      <c r="C46" s="308" t="n">
        <v>562.2453646183</v>
      </c>
    </row>
    <row r="47">
      <c r="A47" s="308" t="inlineStr">
        <is>
          <t>2024-10</t>
        </is>
      </c>
      <c r="B47" s="308" t="n">
        <v>22.0777919544</v>
      </c>
      <c r="C47" s="308" t="n">
        <v>557.2281165235</v>
      </c>
    </row>
    <row r="48">
      <c r="A48" s="308" t="inlineStr">
        <is>
          <t>2024-11</t>
        </is>
      </c>
      <c r="B48" s="308" t="n">
        <v>22.9177079527</v>
      </c>
      <c r="C48" s="308" t="n">
        <v>590.4575858386</v>
      </c>
    </row>
    <row r="49">
      <c r="A49" s="308" t="inlineStr">
        <is>
          <t>2024-12</t>
        </is>
      </c>
      <c r="B49" s="308" t="n">
        <v>24.59569398</v>
      </c>
      <c r="C49" s="308" t="n">
        <v>576.2277005713</v>
      </c>
    </row>
    <row r="50">
      <c r="A50" s="308" t="inlineStr">
        <is>
          <t>2025-01</t>
        </is>
      </c>
      <c r="B50" s="308" t="n">
        <v>25.821879039</v>
      </c>
      <c r="C50" s="308" t="n">
        <v>591.7031032586</v>
      </c>
    </row>
    <row r="51">
      <c r="A51" s="308" t="inlineStr">
        <is>
          <t>2025-02</t>
        </is>
      </c>
      <c r="B51" s="308" t="n">
        <v>25.3820768707</v>
      </c>
      <c r="C51" s="308" t="n">
        <v>584.1915354993</v>
      </c>
    </row>
    <row r="52">
      <c r="A52" s="308" t="inlineStr">
        <is>
          <t>2025-03</t>
        </is>
      </c>
      <c r="B52" s="308" t="n">
        <v>31.1184262435</v>
      </c>
      <c r="C52" s="308" t="n">
        <v>551.6398309809</v>
      </c>
    </row>
    <row r="53">
      <c r="A53" s="308" t="inlineStr">
        <is>
          <t>2025-04</t>
        </is>
      </c>
      <c r="B53" s="308" t="n">
        <v>28.8132721713</v>
      </c>
      <c r="C53" s="308" t="n">
        <v>546.8570261752</v>
      </c>
    </row>
    <row r="54">
      <c r="A54" s="308" t="inlineStr">
        <is>
          <t>2025-05</t>
        </is>
      </c>
      <c r="B54" s="308" t="n">
        <v>36.9952026919</v>
      </c>
      <c r="C54" s="308" t="n">
        <v>581.2241906037</v>
      </c>
    </row>
    <row r="55">
      <c r="A55" s="308" t="inlineStr">
        <is>
          <t>2025-06</t>
        </is>
      </c>
      <c r="B55" s="308" t="n">
        <v>40.1690016597</v>
      </c>
      <c r="C55" s="308" t="n">
        <v>611.0954844284</v>
      </c>
    </row>
    <row r="56">
      <c r="A56" s="308" t="inlineStr">
        <is>
          <t>2025-07</t>
        </is>
      </c>
      <c r="B56" s="308" t="n">
        <v>40.1690016597</v>
      </c>
      <c r="C56" s="308" t="n">
        <v>625.1699179372</v>
      </c>
    </row>
    <row r="57">
      <c r="A57" s="308" t="inlineStr">
        <is>
          <t>2025-08</t>
        </is>
      </c>
      <c r="B57" s="308" t="n">
        <v>46.185589887</v>
      </c>
      <c r="C57" s="308" t="n">
        <v>637.9981261317999</v>
      </c>
    </row>
    <row r="58">
      <c r="A58" s="308" t="inlineStr">
        <is>
          <t>2025-09</t>
        </is>
      </c>
      <c r="B58" s="308" t="n">
        <v>46.6431621308</v>
      </c>
      <c r="C58" s="308" t="n">
        <v>660.7149899586</v>
      </c>
    </row>
    <row r="59">
      <c r="A59" s="308" t="inlineStr">
        <is>
          <t>2025-10</t>
        </is>
      </c>
      <c r="B59" s="308" t="n">
        <v>38.406861742</v>
      </c>
      <c r="C59" s="308" t="n">
        <v>676.4647183211</v>
      </c>
    </row>
    <row r="60">
      <c r="A60" s="308" t="inlineStr">
        <is>
          <t>2025-11</t>
        </is>
      </c>
      <c r="B60" s="308" t="n">
        <v>40.558424846</v>
      </c>
      <c r="C60" s="308" t="n">
        <v>677.7838076613</v>
      </c>
    </row>
    <row r="61">
      <c r="A61" s="308" t="inlineStr">
        <is>
          <t>2025-12</t>
        </is>
      </c>
      <c r="B61" s="308" t="n">
        <v>40.558424846</v>
      </c>
      <c r="C61" s="308" t="n">
        <v>678.3067456674</v>
      </c>
    </row>
    <row r="62">
      <c r="A62" s="308" t="inlineStr">
        <is>
          <t>2026-01</t>
        </is>
      </c>
      <c r="B62" s="308" t="n">
        <v>36.738183389</v>
      </c>
      <c r="C62" s="308" t="n">
        <v>688.3034942507001</v>
      </c>
    </row>
    <row r="63">
      <c r="A63" s="308" t="inlineStr">
        <is>
          <t>2026-02</t>
        </is>
      </c>
      <c r="B63" s="308" t="n">
        <v>40.1397949208</v>
      </c>
      <c r="C63" s="308" t="n">
        <v>682.3551801683</v>
      </c>
    </row>
    <row r="64">
      <c r="A64" s="308" t="inlineStr">
        <is>
          <t>2026-03</t>
        </is>
      </c>
      <c r="B64" s="308" t="n">
        <v>42.5055407771</v>
      </c>
      <c r="C64" s="308" t="n">
        <v>648.6864324889</v>
      </c>
    </row>
    <row r="65">
      <c r="A65" s="308" t="inlineStr">
        <is>
          <t>2026-04</t>
        </is>
      </c>
      <c r="B65" s="308" t="n">
        <v>45.7619948162</v>
      </c>
      <c r="C65" s="308" t="n">
        <v>716.8327206883999</v>
      </c>
    </row>
    <row r="66">
      <c r="A66" s="308" t="inlineStr">
        <is>
          <t>2026-05</t>
        </is>
      </c>
      <c r="B66" s="308" t="n">
        <v>40.958</v>
      </c>
      <c r="C66" s="308" t="n">
        <v>754.5565587988</v>
      </c>
    </row>
    <row r="67">
      <c r="A67" s="308" t="inlineStr">
        <is>
          <t>2026-06</t>
        </is>
      </c>
      <c r="B67" s="308" t="n">
        <v>40.15</v>
      </c>
      <c r="C67" s="308" t="n">
        <v>746.77</v>
      </c>
    </row>
    <row r="68">
      <c r="A68" s="308" t="inlineStr">
        <is>
          <t>2026-07</t>
        </is>
      </c>
      <c r="B68" s="308" t="n">
        <v>38</v>
      </c>
      <c r="C68" s="308" t="n">
        <v>747.03</v>
      </c>
    </row>
    <row r="69">
      <c r="A69" s="308" t="inlineStr">
        <is>
          <t>2026-08</t>
        </is>
      </c>
      <c r="B69" s="308" t="n">
        <v>34.2</v>
      </c>
      <c r="C69" s="308" t="n">
        <v>769.0599999999999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2"/>
  <sheetViews>
    <sheetView workbookViewId="0">
      <selection activeCell="A1" sqref="A1"/>
    </sheetView>
  </sheetViews>
  <sheetFormatPr baseColWidth="8" defaultRowHeight="15"/>
  <sheetData>
    <row r="3">
      <c r="F3" s="467">
        <f>AVERAGE(Metrics!$F$6:$L$6)</f>
        <v/>
      </c>
      <c r="G3" s="467">
        <f>AVERAGE(Metrics!$F$6:$L$6)</f>
        <v/>
      </c>
      <c r="H3" s="467">
        <f>AVERAGE(Metrics!$F$6:$L$6)</f>
        <v/>
      </c>
      <c r="I3" s="467">
        <f>AVERAGE(Metrics!$F$6:$L$6)</f>
        <v/>
      </c>
      <c r="J3" s="467">
        <f>AVERAGE(Metrics!$F$6:$L$6)</f>
        <v/>
      </c>
      <c r="K3" s="467">
        <f>AVERAGE(Metrics!$F$6:$L$6)</f>
        <v/>
      </c>
      <c r="L3" s="467">
        <f>AVERAGE(Metrics!$F$6:$L$6)</f>
        <v/>
      </c>
    </row>
    <row r="5">
      <c r="A5" t="inlineStr">
        <is>
          <t>Company</t>
        </is>
      </c>
      <c r="B5" t="inlineStr">
        <is>
          <t>P/E</t>
        </is>
      </c>
      <c r="C5" t="inlineStr">
        <is>
          <t>EV/EBITDA</t>
        </is>
      </c>
    </row>
    <row r="6">
      <c r="A6">
        <f>IFERROR(Data!$B$4,"Subject")</f>
        <v/>
      </c>
      <c r="B6">
        <f>IFERROR(Metrics!$L$95,NA())</f>
        <v/>
      </c>
      <c r="C6">
        <f>IFERROR(Metrics!$L$99,NA())</f>
        <v/>
      </c>
    </row>
    <row r="7">
      <c r="A7">
        <f>IFERROR(Peers!B$2,Peers!B$3)</f>
        <v/>
      </c>
      <c r="B7">
        <f>IFERROR(Peers!B$28,NA())</f>
        <v/>
      </c>
      <c r="C7">
        <f>IFERROR(Peers!B$27,NA())</f>
        <v/>
      </c>
    </row>
    <row r="8">
      <c r="A8">
        <f>IFERROR(Peers!C$2,Peers!C$3)</f>
        <v/>
      </c>
      <c r="B8">
        <f>IFERROR(Peers!C$28,NA())</f>
        <v/>
      </c>
      <c r="C8">
        <f>IFERROR(Peers!C$27,NA())</f>
        <v/>
      </c>
    </row>
    <row r="9">
      <c r="A9">
        <f>IFERROR(Peers!D$2,Peers!D$3)</f>
        <v/>
      </c>
      <c r="B9">
        <f>IFERROR(Peers!D$28,NA())</f>
        <v/>
      </c>
      <c r="C9">
        <f>IFERROR(Peers!D$27,NA())</f>
        <v/>
      </c>
    </row>
    <row r="10">
      <c r="A10">
        <f>IFERROR(Peers!E$2,Peers!E$3)</f>
        <v/>
      </c>
      <c r="B10">
        <f>IFERROR(Peers!E$28,NA())</f>
        <v/>
      </c>
      <c r="C10">
        <f>IFERROR(Peers!E$27,NA())</f>
        <v/>
      </c>
    </row>
    <row r="12">
      <c r="H12" s="498">
        <f>AVERAGE(Metrics!$H$181:$L$181)</f>
        <v/>
      </c>
      <c r="I12" s="498">
        <f>AVERAGE(Metrics!$H$181:$L$181)</f>
        <v/>
      </c>
      <c r="J12" s="498">
        <f>AVERAGE(Metrics!$H$181:$L$181)</f>
        <v/>
      </c>
      <c r="K12" s="498">
        <f>AVERAGE(Metrics!$H$181:$L$181)</f>
        <v/>
      </c>
      <c r="L12" s="498">
        <f>AVERAGE(Metrics!$H$181:$L$181)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2026-09-24T11:47:34Z</dcterms:modified>
  <cp:lastModifiedBy>Francesco Laconi</cp:lastModifiedBy>
  <cp:revision>16</cp:revision>
</cp:coreProperties>
</file>