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Data USD" sheetId="4" state="visible" r:id="rId4"/>
    <sheet xmlns:r="http://schemas.openxmlformats.org/officeDocument/2006/relationships" name="Valuation" sheetId="5" state="visible" r:id="rId5"/>
    <sheet xmlns:r="http://schemas.openxmlformats.org/officeDocument/2006/relationships" name="Metrics" sheetId="6" state="visible" r:id="rId6"/>
    <sheet xmlns:r="http://schemas.openxmlformats.org/officeDocument/2006/relationships" name="Peers" sheetId="7" state="visible" r:id="rId7"/>
    <sheet xmlns:r="http://schemas.openxmlformats.org/officeDocument/2006/relationships" name="PriceHistory" sheetId="8" state="visible" r:id="rId8"/>
    <sheet xmlns:r="http://schemas.openxmlformats.org/officeDocument/2006/relationships" name="FXRates" sheetId="9" state="visible" r:id="rId9"/>
    <sheet xmlns:r="http://schemas.openxmlformats.org/officeDocument/2006/relationships" name="ChartData" sheetId="10" state="hidden" r:id="rId10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0.0&quot;×&quot;"/>
    <numFmt numFmtId="171" formatCode="$#,##0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166" fontId="46" fillId="0" borderId="1" pivotButton="0" quotePrefix="0" xfId="0"/>
    <xf numFmtId="166" fontId="46" fillId="3" borderId="1" pivotButton="0" quotePrefix="0" xfId="0"/>
    <xf numFmtId="0" fontId="46" fillId="3" borderId="1" applyAlignment="1" pivotButton="0" quotePrefix="0" xfId="0">
      <alignment horizontal="right"/>
    </xf>
    <xf numFmtId="0" fontId="46" fillId="0" borderId="1" applyAlignment="1" pivotButton="0" quotePrefix="0" xfId="0">
      <alignment horizontal="right"/>
    </xf>
    <xf numFmtId="0" fontId="5" fillId="18" borderId="1" applyAlignment="1" pivotButton="0" quotePrefix="0" xfId="0">
      <alignment horizontal="right"/>
    </xf>
    <xf numFmtId="166" fontId="5" fillId="18" borderId="1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46" fillId="18" borderId="1" applyAlignment="1" pivotButton="0" quotePrefix="0" xfId="0">
      <alignment horizontal="right"/>
    </xf>
    <xf numFmtId="166" fontId="46" fillId="18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166" fontId="4" fillId="4" borderId="1" applyAlignment="1" pivotButton="0" quotePrefix="0" xfId="0">
      <alignment horizontal="center" vertical="center" wrapText="1"/>
    </xf>
    <xf numFmtId="166" fontId="2" fillId="0" borderId="0" pivotButton="0" quotePrefix="0" xfId="0"/>
    <xf numFmtId="166" fontId="2" fillId="3" borderId="0" pivotButton="0" quotePrefix="0" xfId="0"/>
    <xf numFmtId="166" fontId="0" fillId="0" borderId="0" pivotButton="0" quotePrefix="0" xfId="0"/>
    <xf numFmtId="166" fontId="46" fillId="0" borderId="1" applyAlignment="1" pivotButton="0" quotePrefix="0" xfId="0">
      <alignment horizontal="right"/>
    </xf>
    <xf numFmtId="2" fontId="46" fillId="0" borderId="1" applyAlignment="1" pivotButton="0" quotePrefix="0" xfId="0">
      <alignment horizontal="right"/>
    </xf>
    <xf numFmtId="166" fontId="46" fillId="16" borderId="7" applyAlignment="1" pivotButton="0" quotePrefix="0" xfId="0">
      <alignment horizontal="right" vertical="center"/>
    </xf>
    <xf numFmtId="166" fontId="44" fillId="0" borderId="0" pivotButton="0" quotePrefix="0" xfId="0"/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49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20" borderId="0" pivotButton="0" quotePrefix="0" xfId="0"/>
    <xf numFmtId="165" fontId="0" fillId="0" borderId="0" pivotButton="0" quotePrefix="0" xfId="0"/>
    <xf numFmtId="170" fontId="0" fillId="0" borderId="0" pivotButton="0" quotePrefix="0" xfId="0"/>
    <xf numFmtId="165" fontId="44" fillId="0" borderId="0" pivotButton="0" quotePrefix="0" xfId="0"/>
    <xf numFmtId="170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3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4" fillId="0" borderId="0" pivotButton="0" quotePrefix="0" xfId="0"/>
    <xf numFmtId="165" fontId="54" fillId="0" borderId="9" pivotButton="0" quotePrefix="0" xfId="0"/>
    <xf numFmtId="171" fontId="55" fillId="0" borderId="9" pivotButton="0" quotePrefix="0" xfId="0"/>
    <xf numFmtId="0" fontId="54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861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NVO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66" t="inlineStr">
        <is>
          <t>Business, Returns &amp; Capital Allocation</t>
        </is>
      </c>
      <c r="B13" s="467" t="n"/>
      <c r="C13" s="467" t="n"/>
      <c r="D13" s="467" t="n"/>
      <c r="E13" s="467" t="n"/>
      <c r="F13" s="467" t="n"/>
      <c r="G13" s="467" t="n"/>
      <c r="H13" s="467" t="n"/>
      <c r="I13" s="467" t="n"/>
      <c r="J13" s="467" t="n"/>
      <c r="K13" s="467" t="n"/>
      <c r="L13" s="467" t="n"/>
      <c r="M13" s="467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69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69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69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69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66" t="inlineStr">
        <is>
          <t>Financial Performance (10-Year)</t>
        </is>
      </c>
      <c r="B120" s="467" t="n"/>
      <c r="C120" s="467" t="n"/>
      <c r="D120" s="467" t="n"/>
      <c r="E120" s="467" t="n"/>
      <c r="F120" s="467" t="n"/>
      <c r="G120" s="467" t="n"/>
      <c r="H120" s="467" t="n"/>
      <c r="I120" s="467" t="n"/>
      <c r="J120" s="467" t="n"/>
      <c r="K120" s="467" t="n"/>
      <c r="L120" s="467" t="n"/>
      <c r="M120" s="467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69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69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69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69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69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69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66" t="inlineStr">
        <is>
          <t>Valuation</t>
        </is>
      </c>
      <c r="B279" s="467" t="n"/>
      <c r="C279" s="467" t="n"/>
      <c r="D279" s="467" t="n"/>
      <c r="E279" s="467" t="n"/>
      <c r="F279" s="467" t="n"/>
      <c r="G279" s="467" t="n"/>
      <c r="H279" s="467" t="n"/>
      <c r="I279" s="467" t="n"/>
      <c r="J279" s="467" t="n"/>
      <c r="K279" s="467" t="n"/>
      <c r="L279" s="467" t="n"/>
      <c r="M279" s="467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69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69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69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69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541" t="inlineStr">
        <is>
          <t>WACC \ TGR</t>
        </is>
      </c>
      <c r="B360" s="539">
        <f>Valuation!B$148</f>
        <v/>
      </c>
      <c r="C360" s="539">
        <f>Valuation!C$148</f>
        <v/>
      </c>
      <c r="D360" s="539">
        <f>Valuation!D$148</f>
        <v/>
      </c>
      <c r="E360" s="539">
        <f>Valuation!E$148</f>
        <v/>
      </c>
      <c r="F360" s="539">
        <f>Valuation!F$148</f>
        <v/>
      </c>
      <c r="G360" s="539">
        <f>Valuation!G$148</f>
        <v/>
      </c>
      <c r="H360" s="539">
        <f>Valuation!H$148</f>
        <v/>
      </c>
      <c r="I360" s="435" t="n"/>
      <c r="J360" s="435" t="n"/>
      <c r="K360" s="435" t="n"/>
      <c r="L360" s="435" t="n"/>
      <c r="M360" s="435" t="n"/>
    </row>
    <row r="361">
      <c r="A361" s="539">
        <f>Valuation!$A$149</f>
        <v/>
      </c>
      <c r="B361" s="540">
        <f>Valuation!B$149</f>
        <v/>
      </c>
      <c r="C361" s="540">
        <f>Valuation!C$149</f>
        <v/>
      </c>
      <c r="D361" s="540">
        <f>Valuation!D$149</f>
        <v/>
      </c>
      <c r="E361" s="540">
        <f>Valuation!E$149</f>
        <v/>
      </c>
      <c r="F361" s="540">
        <f>Valuation!F$149</f>
        <v/>
      </c>
      <c r="G361" s="540">
        <f>Valuation!G$149</f>
        <v/>
      </c>
      <c r="H361" s="540">
        <f>Valuation!H$149</f>
        <v/>
      </c>
      <c r="I361" s="435" t="n"/>
      <c r="J361" s="435" t="n"/>
      <c r="K361" s="435" t="n"/>
      <c r="L361" s="435" t="n"/>
      <c r="M361" s="435" t="n"/>
    </row>
    <row r="362">
      <c r="A362" s="539">
        <f>Valuation!$A$150</f>
        <v/>
      </c>
      <c r="B362" s="540">
        <f>Valuation!B$150</f>
        <v/>
      </c>
      <c r="C362" s="540">
        <f>Valuation!C$150</f>
        <v/>
      </c>
      <c r="D362" s="540">
        <f>Valuation!D$150</f>
        <v/>
      </c>
      <c r="E362" s="540">
        <f>Valuation!E$150</f>
        <v/>
      </c>
      <c r="F362" s="540">
        <f>Valuation!F$150</f>
        <v/>
      </c>
      <c r="G362" s="540">
        <f>Valuation!G$150</f>
        <v/>
      </c>
      <c r="H362" s="540">
        <f>Valuation!H$150</f>
        <v/>
      </c>
      <c r="I362" s="435" t="n"/>
      <c r="J362" s="435" t="n"/>
      <c r="K362" s="435" t="n"/>
      <c r="L362" s="435" t="n"/>
      <c r="M362" s="435" t="n"/>
    </row>
    <row r="363">
      <c r="A363" s="539">
        <f>Valuation!$A$151</f>
        <v/>
      </c>
      <c r="B363" s="540">
        <f>Valuation!B$151</f>
        <v/>
      </c>
      <c r="C363" s="540">
        <f>Valuation!C$151</f>
        <v/>
      </c>
      <c r="D363" s="540">
        <f>Valuation!D$151</f>
        <v/>
      </c>
      <c r="E363" s="540">
        <f>Valuation!E$151</f>
        <v/>
      </c>
      <c r="F363" s="540">
        <f>Valuation!F$151</f>
        <v/>
      </c>
      <c r="G363" s="540">
        <f>Valuation!G$151</f>
        <v/>
      </c>
      <c r="H363" s="540">
        <f>Valuation!H$151</f>
        <v/>
      </c>
      <c r="I363" s="435" t="n"/>
      <c r="J363" s="435" t="n"/>
      <c r="K363" s="435" t="n"/>
      <c r="L363" s="435" t="n"/>
      <c r="M363" s="435" t="n"/>
    </row>
    <row r="364">
      <c r="A364" s="539">
        <f>Valuation!$A$152</f>
        <v/>
      </c>
      <c r="B364" s="540">
        <f>Valuation!B$152</f>
        <v/>
      </c>
      <c r="C364" s="540">
        <f>Valuation!C$152</f>
        <v/>
      </c>
      <c r="D364" s="540">
        <f>Valuation!D$152</f>
        <v/>
      </c>
      <c r="E364" s="540">
        <f>Valuation!E$152</f>
        <v/>
      </c>
      <c r="F364" s="540">
        <f>Valuation!F$152</f>
        <v/>
      </c>
      <c r="G364" s="540">
        <f>Valuation!G$152</f>
        <v/>
      </c>
      <c r="H364" s="540">
        <f>Valuation!H$152</f>
        <v/>
      </c>
      <c r="I364" s="435" t="n"/>
      <c r="J364" s="435" t="n"/>
      <c r="K364" s="435" t="n"/>
      <c r="L364" s="435" t="n"/>
      <c r="M364" s="435" t="n"/>
    </row>
    <row r="365">
      <c r="A365" s="539">
        <f>Valuation!$A$153</f>
        <v/>
      </c>
      <c r="B365" s="540">
        <f>Valuation!B$153</f>
        <v/>
      </c>
      <c r="C365" s="540">
        <f>Valuation!C$153</f>
        <v/>
      </c>
      <c r="D365" s="540">
        <f>Valuation!D$153</f>
        <v/>
      </c>
      <c r="E365" s="540">
        <f>Valuation!E$153</f>
        <v/>
      </c>
      <c r="F365" s="540">
        <f>Valuation!F$153</f>
        <v/>
      </c>
      <c r="G365" s="540">
        <f>Valuation!G$153</f>
        <v/>
      </c>
      <c r="H365" s="540">
        <f>Valuation!H$153</f>
        <v/>
      </c>
      <c r="I365" s="435" t="n"/>
      <c r="J365" s="435" t="n"/>
      <c r="K365" s="435" t="n"/>
      <c r="L365" s="435" t="n"/>
      <c r="M365" s="435" t="n"/>
    </row>
    <row r="366">
      <c r="A366" s="539">
        <f>Valuation!$A$154</f>
        <v/>
      </c>
      <c r="B366" s="540">
        <f>Valuation!B$154</f>
        <v/>
      </c>
      <c r="C366" s="540">
        <f>Valuation!C$154</f>
        <v/>
      </c>
      <c r="D366" s="540">
        <f>Valuation!D$154</f>
        <v/>
      </c>
      <c r="E366" s="540">
        <f>Valuation!E$154</f>
        <v/>
      </c>
      <c r="F366" s="540">
        <f>Valuation!F$154</f>
        <v/>
      </c>
      <c r="G366" s="540">
        <f>Valuation!G$154</f>
        <v/>
      </c>
      <c r="H366" s="540">
        <f>Valuation!H$154</f>
        <v/>
      </c>
      <c r="I366" s="435" t="n"/>
      <c r="J366" s="435" t="n"/>
      <c r="K366" s="435" t="n"/>
      <c r="L366" s="435" t="n"/>
      <c r="M366" s="435" t="n"/>
    </row>
    <row r="367">
      <c r="A367" s="539">
        <f>Valuation!$A$155</f>
        <v/>
      </c>
      <c r="B367" s="540">
        <f>Valuation!B$155</f>
        <v/>
      </c>
      <c r="C367" s="540">
        <f>Valuation!C$155</f>
        <v/>
      </c>
      <c r="D367" s="540">
        <f>Valuation!D$155</f>
        <v/>
      </c>
      <c r="E367" s="540">
        <f>Valuation!E$155</f>
        <v/>
      </c>
      <c r="F367" s="540">
        <f>Valuation!F$155</f>
        <v/>
      </c>
      <c r="G367" s="540">
        <f>Valuation!G$155</f>
        <v/>
      </c>
      <c r="H367" s="540">
        <f>Valuation!H$155</f>
        <v/>
      </c>
      <c r="I367" s="435" t="n"/>
      <c r="J367" s="435" t="n"/>
      <c r="K367" s="435" t="n"/>
      <c r="L367" s="435" t="n"/>
      <c r="M367" s="435" t="n"/>
    </row>
    <row r="368">
      <c r="A368" s="539">
        <f>Valuation!$A$156</f>
        <v/>
      </c>
      <c r="B368" s="540">
        <f>Valuation!B$156</f>
        <v/>
      </c>
      <c r="C368" s="540">
        <f>Valuation!C$156</f>
        <v/>
      </c>
      <c r="D368" s="540">
        <f>Valuation!D$156</f>
        <v/>
      </c>
      <c r="E368" s="540">
        <f>Valuation!E$156</f>
        <v/>
      </c>
      <c r="F368" s="540">
        <f>Valuation!F$156</f>
        <v/>
      </c>
      <c r="G368" s="540">
        <f>Valuation!G$156</f>
        <v/>
      </c>
      <c r="H368" s="540">
        <f>Valuation!H$156</f>
        <v/>
      </c>
      <c r="I368" s="435" t="n"/>
      <c r="J368" s="435" t="n"/>
      <c r="K368" s="435" t="n"/>
      <c r="L368" s="435" t="n"/>
      <c r="M368" s="435" t="n"/>
    </row>
    <row r="369">
      <c r="A369" s="539">
        <f>Valuation!$A$157</f>
        <v/>
      </c>
      <c r="B369" s="540">
        <f>Valuation!B$157</f>
        <v/>
      </c>
      <c r="C369" s="540">
        <f>Valuation!C$157</f>
        <v/>
      </c>
      <c r="D369" s="540">
        <f>Valuation!D$157</f>
        <v/>
      </c>
      <c r="E369" s="540">
        <f>Valuation!E$157</f>
        <v/>
      </c>
      <c r="F369" s="540">
        <f>Valuation!F$157</f>
        <v/>
      </c>
      <c r="G369" s="540">
        <f>Valuation!G$157</f>
        <v/>
      </c>
      <c r="H369" s="540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66" t="inlineStr">
        <is>
          <t>Quarterly Trend</t>
        </is>
      </c>
      <c r="B375" s="467" t="n"/>
      <c r="C375" s="467" t="n"/>
      <c r="D375" s="467" t="n"/>
      <c r="E375" s="467" t="n"/>
      <c r="F375" s="467" t="n"/>
      <c r="G375" s="467" t="n"/>
      <c r="H375" s="467" t="n"/>
      <c r="I375" s="467" t="n"/>
      <c r="J375" s="467" t="n"/>
      <c r="K375" s="467" t="n"/>
      <c r="L375" s="467" t="n"/>
      <c r="M375" s="467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69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23" t="n"/>
      <c r="C4" s="523" t="n"/>
      <c r="D4" s="523" t="n"/>
      <c r="E4" s="523" t="n"/>
      <c r="F4" s="523" t="n"/>
      <c r="G4" s="523" t="n"/>
      <c r="H4" s="523" t="n"/>
      <c r="I4" s="523" t="n"/>
      <c r="J4" s="523" t="n"/>
      <c r="K4" s="523" t="n"/>
      <c r="L4" s="523" t="n"/>
      <c r="M4" s="523" t="n"/>
    </row>
    <row r="5" ht="18" customHeight="1" s="74">
      <c r="A5" s="297" t="inlineStr">
        <is>
          <t>Analysis Date</t>
        </is>
      </c>
      <c r="B5" s="299" t="inlineStr">
        <is>
          <t>2026-08-16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294.7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4442.5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1309204.75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104494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1413698.75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9.44733192996525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12.79635258358662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13.2567394383614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0.04498384607519987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0.03965325802650034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23" t="n"/>
      <c r="C23" s="523" t="n"/>
      <c r="D23" s="523" t="n"/>
      <c r="E23" s="523" t="n"/>
      <c r="F23" s="523" t="n"/>
      <c r="G23" s="523" t="n"/>
      <c r="H23" s="523" t="n"/>
      <c r="I23" s="523" t="n"/>
      <c r="J23" s="523" t="n"/>
      <c r="K23" s="523" t="n"/>
      <c r="L23" s="523" t="n"/>
      <c r="M23" s="523" t="n"/>
    </row>
    <row r="24" ht="18" customHeight="1" s="74">
      <c r="A24" s="297" t="inlineStr">
        <is>
          <t>Risk-Free Rate (10Y DKK govt)</t>
        </is>
      </c>
      <c r="B24" s="304" t="n">
        <v>0.0281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1.086</v>
      </c>
      <c r="C26" s="535" t="inlineStr">
        <is>
          <t>Market-input cost of capital: the APPROVED WACC is Valuation!B15 (6.99%)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36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37" t="n">
        <v>0.036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37" t="n">
        <v>0.215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0.09089999999999999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23" t="n"/>
      <c r="C39" s="523" t="n"/>
      <c r="D39" s="523" t="n"/>
      <c r="E39" s="523" t="n"/>
      <c r="F39" s="523" t="n"/>
      <c r="G39" s="523" t="n"/>
      <c r="H39" s="523" t="n"/>
      <c r="I39" s="523" t="n"/>
      <c r="J39" s="523" t="n"/>
      <c r="K39" s="523" t="n"/>
      <c r="L39" s="523" t="n"/>
      <c r="M39" s="523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399.14</v>
      </c>
      <c r="C41" s="438" t="n">
        <v>252.68</v>
      </c>
      <c r="D41" s="438" t="n">
        <v>332.39</v>
      </c>
      <c r="E41" s="438" t="n">
        <v>300.24</v>
      </c>
      <c r="F41" s="438" t="n">
        <v>385.21</v>
      </c>
      <c r="G41" s="438" t="n">
        <v>424.96</v>
      </c>
      <c r="H41" s="438" t="n">
        <v>735.88</v>
      </c>
      <c r="I41" s="438" t="n">
        <v>940.8</v>
      </c>
      <c r="J41" s="438" t="n">
        <v>697.13</v>
      </c>
      <c r="K41" s="438" t="n">
        <v>619.74</v>
      </c>
      <c r="L41" s="438" t="n">
        <v>323.8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23" t="n"/>
      <c r="C44" s="523" t="n"/>
      <c r="D44" s="523" t="n"/>
      <c r="E44" s="523" t="n"/>
      <c r="F44" s="523" t="n"/>
      <c r="G44" s="523" t="n"/>
      <c r="H44" s="523" t="n"/>
      <c r="I44" s="523" t="n"/>
      <c r="J44" s="523" t="n"/>
      <c r="K44" s="523" t="n"/>
      <c r="L44" s="523" t="n"/>
      <c r="M44" s="523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98" t="n">
        <v>39.8</v>
      </c>
      <c r="C46" s="498" t="n">
        <v>10.1</v>
      </c>
      <c r="D46" s="498" t="n">
        <v>14.6</v>
      </c>
      <c r="E46" s="498" t="n">
        <v>13.7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98" t="n">
        <v>52.8</v>
      </c>
      <c r="C47" s="498" t="n">
        <v>22.3</v>
      </c>
      <c r="D47" s="498" t="n">
        <v>25.7</v>
      </c>
      <c r="E47" s="498" t="n">
        <v>18.4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98" t="n">
        <v>0.8</v>
      </c>
      <c r="C48" s="498" t="n">
        <v>6.4</v>
      </c>
      <c r="D48" s="498" t="n">
        <v>4.5</v>
      </c>
      <c r="E48" s="498" t="n">
        <v>3.7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NVO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Novo Nordisk A/S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Health Care / Pharmaceuticals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/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DKK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294.7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1309217.6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2026-08-17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(DKK 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111780</v>
      </c>
      <c r="D14" s="379" t="n">
        <v>111696</v>
      </c>
      <c r="E14" s="379" t="n">
        <v>111831</v>
      </c>
      <c r="F14" s="379" t="n">
        <v>122021</v>
      </c>
      <c r="G14" s="379" t="n">
        <v>126946</v>
      </c>
      <c r="H14" s="379" t="n">
        <v>140800</v>
      </c>
      <c r="I14" s="379" t="n">
        <v>176954</v>
      </c>
      <c r="J14" s="379" t="n">
        <v>232261</v>
      </c>
      <c r="K14" s="379" t="n">
        <v>290403</v>
      </c>
      <c r="L14" s="379" t="n">
        <v>309064</v>
      </c>
      <c r="M14" s="308" t="inlineStr">
        <is>
          <t>NVO annual report 2025.pdf | p.83 | Income statement (Consolidated) | Net sales | as-printed: 309,064</t>
        </is>
      </c>
      <c r="N14" s="380" t="n">
        <v>65349</v>
      </c>
      <c r="O14" s="380" t="n">
        <v>68060</v>
      </c>
      <c r="P14" s="380" t="n">
        <v>71311</v>
      </c>
      <c r="Q14" s="380" t="n">
        <v>85683</v>
      </c>
      <c r="R14" s="380" t="n">
        <v>78087</v>
      </c>
      <c r="S14" s="380" t="n">
        <v>76857</v>
      </c>
      <c r="T14" s="380" t="n">
        <v>74976</v>
      </c>
      <c r="U14" s="380" t="n">
        <v>79144</v>
      </c>
      <c r="V14" s="381" t="n">
        <v>96823</v>
      </c>
      <c r="W14" s="381" t="n">
        <v>78488</v>
      </c>
      <c r="X14" s="458" t="n"/>
      <c r="Y14" s="458" t="n"/>
    </row>
    <row r="15" ht="15" customHeight="1" s="74">
      <c r="A15" s="17" t="inlineStr">
        <is>
          <t>Cost of Goods Sold</t>
        </is>
      </c>
      <c r="B15" s="382" t="n"/>
      <c r="C15" s="382" t="n">
        <v>17183</v>
      </c>
      <c r="D15" s="382" t="n">
        <v>17632</v>
      </c>
      <c r="E15" s="382" t="n">
        <v>17617</v>
      </c>
      <c r="F15" s="382" t="n">
        <v>20088</v>
      </c>
      <c r="G15" s="382" t="n">
        <v>20932</v>
      </c>
      <c r="H15" s="382" t="n">
        <v>23658</v>
      </c>
      <c r="I15" s="382" t="n">
        <v>28448</v>
      </c>
      <c r="J15" s="382" t="n">
        <v>35765</v>
      </c>
      <c r="K15" s="382" t="n">
        <v>44522</v>
      </c>
      <c r="L15" s="382" t="n">
        <v>58788</v>
      </c>
      <c r="M15" s="308" t="inlineStr">
        <is>
          <t>NVO annual report 2025.pdf | p.83 | Income statement (Consolidated) | Cost of goods sold | as-printed: (58,788)</t>
        </is>
      </c>
      <c r="N15" s="383" t="n">
        <v>9916</v>
      </c>
      <c r="O15" s="383" t="n">
        <v>10274</v>
      </c>
      <c r="P15" s="383" t="n">
        <v>11308</v>
      </c>
      <c r="Q15" s="383" t="n">
        <v>13024</v>
      </c>
      <c r="R15" s="383" t="n">
        <v>12890</v>
      </c>
      <c r="S15" s="383" t="n">
        <v>12846</v>
      </c>
      <c r="T15" s="383" t="n">
        <v>17904</v>
      </c>
      <c r="U15" s="383" t="n">
        <v>15148</v>
      </c>
      <c r="V15" s="384" t="n">
        <v>13598</v>
      </c>
      <c r="W15" s="384" t="n">
        <v>17100</v>
      </c>
      <c r="X15" s="458" t="n"/>
      <c r="Y15" s="458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9">
        <f>IFERROR(IF(OR(NOT(ISNUMBER(Data!X14)),NOT(ISNUMBER(Data!X15))),"-",Data!X14-Data!X15),"-")</f>
        <v/>
      </c>
      <c r="Y16" s="459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32339</v>
      </c>
      <c r="D17" s="382" t="n">
        <v>32124</v>
      </c>
      <c r="E17" s="382" t="n">
        <v>33313</v>
      </c>
      <c r="F17" s="382" t="n">
        <v>35830</v>
      </c>
      <c r="G17" s="382" t="n">
        <v>36886</v>
      </c>
      <c r="H17" s="382" t="n">
        <v>41058</v>
      </c>
      <c r="I17" s="382" t="n">
        <v>50684</v>
      </c>
      <c r="J17" s="382" t="n">
        <v>61598</v>
      </c>
      <c r="K17" s="382" t="n">
        <v>67377</v>
      </c>
      <c r="L17" s="382" t="n">
        <v>70279</v>
      </c>
      <c r="M17" s="308" t="inlineStr">
        <is>
          <t>NVO annual report 2025.pdf | p.83 | Income statement (Consolidated) | Sales and distribution costs + Administrative costs (summed per split-line convention) | as-printed: 70,279</t>
        </is>
      </c>
      <c r="N17" s="383" t="n">
        <v>14413</v>
      </c>
      <c r="O17" s="383" t="n">
        <v>16091</v>
      </c>
      <c r="P17" s="383" t="n">
        <v>16592</v>
      </c>
      <c r="Q17" s="383" t="n">
        <v>20281</v>
      </c>
      <c r="R17" s="383" t="n">
        <v>16112</v>
      </c>
      <c r="S17" s="383" t="n">
        <v>18849</v>
      </c>
      <c r="T17" s="383" t="n">
        <v>17880</v>
      </c>
      <c r="U17" s="383" t="n">
        <v>17438</v>
      </c>
      <c r="V17" s="384" t="n">
        <v>13217</v>
      </c>
      <c r="W17" s="384" t="n">
        <v>16306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14563</v>
      </c>
      <c r="D18" s="379" t="n">
        <v>14014</v>
      </c>
      <c r="E18" s="379" t="n">
        <v>14805</v>
      </c>
      <c r="F18" s="379" t="n">
        <v>14220</v>
      </c>
      <c r="G18" s="379" t="n">
        <v>15462</v>
      </c>
      <c r="H18" s="379" t="n">
        <v>17772</v>
      </c>
      <c r="I18" s="379" t="n">
        <v>24047</v>
      </c>
      <c r="J18" s="379" t="n">
        <v>32443</v>
      </c>
      <c r="K18" s="379" t="n">
        <v>48062</v>
      </c>
      <c r="L18" s="379" t="n">
        <v>52039</v>
      </c>
      <c r="M18" s="308" t="inlineStr">
        <is>
          <t>NVO annual report 2025.pdf | p.83 | Income statement (Consolidated) | Research and development costs | as-printed: (52,039)</t>
        </is>
      </c>
      <c r="N18" s="380" t="n">
        <v>8606</v>
      </c>
      <c r="O18" s="380" t="n">
        <v>16166</v>
      </c>
      <c r="P18" s="380" t="n">
        <v>9488</v>
      </c>
      <c r="Q18" s="380" t="n">
        <v>13802</v>
      </c>
      <c r="R18" s="380" t="n">
        <v>10308</v>
      </c>
      <c r="S18" s="380" t="n">
        <v>11690</v>
      </c>
      <c r="T18" s="380" t="n">
        <v>15393</v>
      </c>
      <c r="U18" s="380" t="n">
        <v>14648</v>
      </c>
      <c r="V18" s="381" t="n">
        <v>10284</v>
      </c>
      <c r="W18" s="381" t="n">
        <v>17787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46165</v>
      </c>
      <c r="D19" s="71" t="n">
        <v>45097</v>
      </c>
      <c r="E19" s="71" t="n">
        <v>46966</v>
      </c>
      <c r="F19" s="71" t="n">
        <v>49450</v>
      </c>
      <c r="G19" s="71" t="n">
        <v>51888</v>
      </c>
      <c r="H19" s="71" t="n">
        <v>58498</v>
      </c>
      <c r="I19" s="71" t="n">
        <v>73697</v>
      </c>
      <c r="J19" s="71" t="n">
        <v>93922</v>
      </c>
      <c r="K19" s="71" t="n">
        <v>117542</v>
      </c>
      <c r="L19" s="71" t="n">
        <v>122618</v>
      </c>
      <c r="N19" s="216" t="n">
        <v>23587</v>
      </c>
      <c r="O19" s="216" t="n">
        <v>31852</v>
      </c>
      <c r="P19" s="216" t="n">
        <v>26181</v>
      </c>
      <c r="Q19" s="216" t="n">
        <v>35922</v>
      </c>
      <c r="R19" s="216" t="n">
        <v>26406</v>
      </c>
      <c r="S19" s="216" t="n">
        <v>30562</v>
      </c>
      <c r="T19" s="216" t="n">
        <v>33390</v>
      </c>
      <c r="U19" s="216" t="n">
        <v>32260</v>
      </c>
      <c r="V19" s="256" t="n">
        <v>23607</v>
      </c>
      <c r="W19" s="256" t="n">
        <v>34327</v>
      </c>
      <c r="X19" s="459" t="n"/>
      <c r="Y19" s="459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3193</v>
      </c>
      <c r="D21" s="382" t="n">
        <v>3182</v>
      </c>
      <c r="E21" s="382" t="n">
        <v>3925</v>
      </c>
      <c r="F21" s="382" t="n">
        <v>5661</v>
      </c>
      <c r="G21" s="382" t="n">
        <v>5753</v>
      </c>
      <c r="H21" s="382" t="n">
        <v>6025</v>
      </c>
      <c r="I21" s="382" t="n">
        <v>7362</v>
      </c>
      <c r="J21" s="382" t="n">
        <v>9413</v>
      </c>
      <c r="K21" s="382" t="n">
        <v>19107</v>
      </c>
      <c r="L21" s="382" t="n">
        <v>21982</v>
      </c>
      <c r="M21" s="308" t="inlineStr">
        <is>
          <t>NVO annual report 2025.pdf | p.84 | Cash flow statement (Consolidated) | Depreciation, amortisation and impairment losses | as-printed: 21,982</t>
        </is>
      </c>
      <c r="N21" s="383" t="n">
        <v>2914</v>
      </c>
      <c r="O21" s="383" t="n">
        <v>8845</v>
      </c>
      <c r="P21" s="383" t="n">
        <v>2150</v>
      </c>
      <c r="Q21" s="383" t="n">
        <v>5198</v>
      </c>
      <c r="R21" s="383" t="n">
        <v>3830</v>
      </c>
      <c r="S21" s="383" t="n">
        <v>4833</v>
      </c>
      <c r="T21" s="383" t="n">
        <v>7757</v>
      </c>
      <c r="U21" s="383" t="n">
        <v>5562</v>
      </c>
      <c r="V21" s="384" t="n">
        <v>3536</v>
      </c>
      <c r="W21" s="384" t="n">
        <v>10304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48432</v>
      </c>
      <c r="D22" s="70" t="n">
        <v>48967</v>
      </c>
      <c r="E22" s="70" t="n">
        <v>47248</v>
      </c>
      <c r="F22" s="70" t="n">
        <v>52483</v>
      </c>
      <c r="G22" s="70" t="n">
        <v>54126</v>
      </c>
      <c r="H22" s="70" t="n">
        <v>58644</v>
      </c>
      <c r="I22" s="70" t="n">
        <v>74809</v>
      </c>
      <c r="J22" s="70" t="n">
        <v>102574</v>
      </c>
      <c r="K22" s="70" t="n">
        <v>128339</v>
      </c>
      <c r="L22" s="70" t="n">
        <v>127658</v>
      </c>
      <c r="M22" s="308" t="inlineStr">
        <is>
          <t>NVO annual report 2025.pdf | p.83 | Income statement (Consolidated) | Operating profit | as-printed: 127,658</t>
        </is>
      </c>
      <c r="N22" s="220" t="n">
        <v>31846</v>
      </c>
      <c r="O22" s="220" t="n">
        <v>25934</v>
      </c>
      <c r="P22" s="220" t="n">
        <v>33822</v>
      </c>
      <c r="Q22" s="220" t="n">
        <v>36737</v>
      </c>
      <c r="R22" s="220" t="n">
        <v>38791</v>
      </c>
      <c r="S22" s="220" t="n">
        <v>33449</v>
      </c>
      <c r="T22" s="220" t="n">
        <v>23682</v>
      </c>
      <c r="U22" s="220" t="n">
        <v>31736</v>
      </c>
      <c r="V22" s="258" t="n">
        <v>59618</v>
      </c>
      <c r="W22" s="258" t="n">
        <v>27061</v>
      </c>
      <c r="X22" s="459" t="n"/>
      <c r="Y22" s="459" t="n"/>
    </row>
    <row r="23" ht="15" customHeight="1" s="74">
      <c r="A23" s="17" t="inlineStr">
        <is>
          <t>Interest Expense</t>
        </is>
      </c>
      <c r="B23" s="382" t="n"/>
      <c r="C23" s="382" t="n">
        <v>65</v>
      </c>
      <c r="D23" s="382" t="n">
        <v>90</v>
      </c>
      <c r="E23" s="382" t="n">
        <v>85</v>
      </c>
      <c r="F23" s="382" t="n">
        <v>220</v>
      </c>
      <c r="G23" s="382" t="n">
        <v>390</v>
      </c>
      <c r="H23" s="382" t="n">
        <v>289</v>
      </c>
      <c r="I23" s="382" t="n">
        <v>378</v>
      </c>
      <c r="J23" s="382" t="n">
        <v>542</v>
      </c>
      <c r="K23" s="382" t="n">
        <v>1640</v>
      </c>
      <c r="L23" s="382" t="n">
        <v>4207</v>
      </c>
      <c r="M23" s="308" t="inlineStr">
        <is>
          <t>NVO annual report 2025.pdf | p.108 | Note 4.9 Financial income and expenses | Interest expenses on debts and borrowings | as-printed: 4,207</t>
        </is>
      </c>
      <c r="N23" s="383" t="n">
        <v>2074</v>
      </c>
      <c r="O23" s="383" t="n">
        <v>-602</v>
      </c>
      <c r="P23" s="383" t="n"/>
      <c r="Q23" s="383" t="n"/>
      <c r="R23" s="383" t="n">
        <v>-1758</v>
      </c>
      <c r="S23" s="383" t="n">
        <v>4958</v>
      </c>
      <c r="T23" s="383" t="n"/>
      <c r="U23" s="383" t="n"/>
      <c r="V23" s="384" t="n"/>
      <c r="W23" s="384" t="n">
        <v>-186</v>
      </c>
      <c r="X23" s="458" t="n"/>
      <c r="Y23" s="458" t="n"/>
    </row>
    <row r="24" ht="15" customHeight="1" s="74">
      <c r="A24" s="15" t="inlineStr">
        <is>
          <t>Pre-Tax Income</t>
        </is>
      </c>
      <c r="B24" s="70" t="n"/>
      <c r="C24" s="70" t="n">
        <v>47798</v>
      </c>
      <c r="D24" s="70" t="n">
        <v>48680</v>
      </c>
      <c r="E24" s="70" t="n">
        <v>47615</v>
      </c>
      <c r="F24" s="70" t="n">
        <v>48553</v>
      </c>
      <c r="G24" s="70" t="n">
        <v>53130</v>
      </c>
      <c r="H24" s="70" t="n">
        <v>59080</v>
      </c>
      <c r="I24" s="70" t="n">
        <v>69062</v>
      </c>
      <c r="J24" s="70" t="n">
        <v>104674</v>
      </c>
      <c r="K24" s="70" t="n">
        <v>127191</v>
      </c>
      <c r="L24" s="70" t="n">
        <v>130540</v>
      </c>
      <c r="M24" s="308" t="inlineStr">
        <is>
          <t>NVO annual report 2025.pdf | p.83 | Income statement (Consolidated) | Profit before income taxes | as-printed: 130,540</t>
        </is>
      </c>
      <c r="N24" s="220" t="n">
        <v>31918</v>
      </c>
      <c r="O24" s="220" t="n">
        <v>25332</v>
      </c>
      <c r="P24" s="220" t="n">
        <v>34384</v>
      </c>
      <c r="Q24" s="220" t="n">
        <v>35557</v>
      </c>
      <c r="R24" s="220" t="n">
        <v>37033</v>
      </c>
      <c r="S24" s="220" t="n">
        <v>33805</v>
      </c>
      <c r="T24" s="220" t="n">
        <v>25517</v>
      </c>
      <c r="U24" s="220" t="n">
        <v>34185</v>
      </c>
      <c r="V24" s="258" t="n">
        <v>62172</v>
      </c>
      <c r="W24" s="258" t="n">
        <v>26875</v>
      </c>
      <c r="X24" s="459" t="n"/>
      <c r="Y24" s="459" t="n"/>
    </row>
    <row r="25" ht="15" customHeight="1" s="74">
      <c r="A25" s="17" t="inlineStr">
        <is>
          <t>Tax Expense</t>
        </is>
      </c>
      <c r="B25" s="388" t="n"/>
      <c r="C25" s="388" t="n">
        <v>9873</v>
      </c>
      <c r="D25" s="388" t="n">
        <v>10550</v>
      </c>
      <c r="E25" s="388" t="n">
        <v>8987</v>
      </c>
      <c r="F25" s="388" t="n">
        <v>9602</v>
      </c>
      <c r="G25" s="388" t="n">
        <v>10992</v>
      </c>
      <c r="H25" s="388" t="n">
        <v>11323</v>
      </c>
      <c r="I25" s="388" t="n">
        <v>13537</v>
      </c>
      <c r="J25" s="388" t="n">
        <v>20991</v>
      </c>
      <c r="K25" s="388" t="n">
        <v>26203</v>
      </c>
      <c r="L25" s="388" t="n">
        <v>28106</v>
      </c>
      <c r="M25" s="308" t="inlineStr">
        <is>
          <t>NVO annual report 2025.pdf | p.83 | Income statement (Consolidated) | Income taxes | as-printed: (28,106)</t>
        </is>
      </c>
      <c r="N25" s="389" t="n">
        <v>6511</v>
      </c>
      <c r="O25" s="389" t="n">
        <v>5282</v>
      </c>
      <c r="P25" s="389" t="n">
        <v>7083</v>
      </c>
      <c r="Q25" s="389" t="n">
        <v>-45079</v>
      </c>
      <c r="R25" s="389" t="n">
        <v>7999</v>
      </c>
      <c r="S25" s="389" t="n">
        <v>7302</v>
      </c>
      <c r="T25" s="389" t="n">
        <v>5511</v>
      </c>
      <c r="U25" s="389" t="n">
        <v>-48918</v>
      </c>
      <c r="V25" s="390" t="n">
        <v>13615</v>
      </c>
      <c r="W25" s="390" t="n">
        <v>5886</v>
      </c>
      <c r="X25" s="458" t="n"/>
      <c r="Y25" s="458" t="n"/>
    </row>
    <row r="26" ht="15" customHeight="1" s="74">
      <c r="A26" s="15" t="inlineStr">
        <is>
          <t>Net Income</t>
        </is>
      </c>
      <c r="B26" s="379" t="n"/>
      <c r="C26" s="379" t="n">
        <v>37925</v>
      </c>
      <c r="D26" s="379" t="n">
        <v>38130</v>
      </c>
      <c r="E26" s="379" t="n">
        <v>38628</v>
      </c>
      <c r="F26" s="379" t="n">
        <v>38951</v>
      </c>
      <c r="G26" s="379" t="n">
        <v>42138</v>
      </c>
      <c r="H26" s="379" t="n">
        <v>47757</v>
      </c>
      <c r="I26" s="379" t="n">
        <v>55525</v>
      </c>
      <c r="J26" s="379" t="n">
        <v>83683</v>
      </c>
      <c r="K26" s="379" t="n">
        <v>100988</v>
      </c>
      <c r="L26" s="379" t="n">
        <v>102434</v>
      </c>
      <c r="M26" s="308" t="inlineStr">
        <is>
          <t>NVO annual report 2025.pdf | p.83 | Income statement (Consolidated) | Net profit | as-printed: 102,434</t>
        </is>
      </c>
      <c r="N26" s="380" t="n">
        <v>25407</v>
      </c>
      <c r="O26" s="380" t="n">
        <v>20050</v>
      </c>
      <c r="P26" s="380" t="n">
        <v>27301</v>
      </c>
      <c r="Q26" s="380" t="n">
        <v>28230</v>
      </c>
      <c r="R26" s="380" t="n">
        <v>29034</v>
      </c>
      <c r="S26" s="380" t="n">
        <v>26503</v>
      </c>
      <c r="T26" s="380" t="n">
        <v>20006</v>
      </c>
      <c r="U26" s="380" t="n">
        <v>26891</v>
      </c>
      <c r="V26" s="381" t="n">
        <v>48557</v>
      </c>
      <c r="W26" s="381" t="n">
        <v>20989</v>
      </c>
      <c r="X26" s="458" t="n"/>
      <c r="Y26" s="458" t="n"/>
    </row>
    <row r="27" ht="15" customHeight="1" s="74">
      <c r="A27" s="17" t="inlineStr">
        <is>
          <t>Diluted EPS</t>
        </is>
      </c>
      <c r="B27" s="391" t="n"/>
      <c r="C27" s="391" t="n">
        <v>14.96</v>
      </c>
      <c r="D27" s="391" t="n">
        <v>15.39</v>
      </c>
      <c r="E27" s="391" t="n">
        <v>15.93</v>
      </c>
      <c r="F27" s="391" t="n">
        <v>16.38</v>
      </c>
      <c r="G27" s="391" t="n">
        <v>18.01</v>
      </c>
      <c r="H27" s="391" t="n">
        <v>20.74</v>
      </c>
      <c r="I27" s="391" t="n">
        <v>24.44</v>
      </c>
      <c r="J27" s="391" t="n">
        <v>18.62</v>
      </c>
      <c r="K27" s="391" t="n">
        <v>22.63</v>
      </c>
      <c r="L27" s="391" t="n">
        <v>23.03</v>
      </c>
      <c r="M27" s="308" t="inlineStr">
        <is>
          <t>NVO annual report 2025.pdf | p.83 | Income statement (Consolidated) | Diluted earnings per share (DKK) | as-printed: 23.03</t>
        </is>
      </c>
      <c r="N27" s="392" t="n">
        <v>5.7</v>
      </c>
      <c r="O27" s="392" t="n">
        <v>4.49</v>
      </c>
      <c r="P27" s="392" t="n">
        <v>6.12</v>
      </c>
      <c r="Q27" s="392" t="n"/>
      <c r="R27" s="392" t="n">
        <v>6.54</v>
      </c>
      <c r="S27" s="392" t="n">
        <v>5.96</v>
      </c>
      <c r="T27" s="392" t="n">
        <v>4.5</v>
      </c>
      <c r="U27" s="392" t="n"/>
      <c r="V27" s="384" t="n">
        <v>10.91</v>
      </c>
      <c r="W27" s="384" t="n">
        <v>4.75</v>
      </c>
      <c r="X27" s="458" t="n"/>
      <c r="Y27" s="458" t="n"/>
    </row>
    <row r="28" ht="15" customHeight="1" s="74">
      <c r="A28" s="15" t="inlineStr">
        <is>
          <t>Diluted Shares Out. (M)</t>
        </is>
      </c>
      <c r="B28" s="393" t="n"/>
      <c r="C28" s="393" t="n">
        <v>2534.729</v>
      </c>
      <c r="D28" s="393" t="n">
        <v>2478.093</v>
      </c>
      <c r="E28" s="393" t="n">
        <v>2424.417</v>
      </c>
      <c r="F28" s="393" t="n">
        <v>2378.658</v>
      </c>
      <c r="G28" s="393" t="n">
        <v>2340</v>
      </c>
      <c r="H28" s="393" t="n">
        <v>2303.1</v>
      </c>
      <c r="I28" s="393" t="n">
        <v>2272.3</v>
      </c>
      <c r="J28" s="393" t="n">
        <v>4494.8</v>
      </c>
      <c r="K28" s="393" t="n">
        <v>4463</v>
      </c>
      <c r="L28" s="393" t="n">
        <v>4447.7</v>
      </c>
      <c r="M28" s="308" t="n">
        <v>4442.5</v>
      </c>
      <c r="N28" s="394" t="n">
        <v>4459.6</v>
      </c>
      <c r="O28" s="394" t="n">
        <v>4465.4</v>
      </c>
      <c r="P28" s="394" t="n">
        <v>4460.5</v>
      </c>
      <c r="Q28" s="394" t="n"/>
      <c r="R28" s="394" t="n">
        <v>4439.5</v>
      </c>
      <c r="S28" s="394" t="n">
        <v>4443.4</v>
      </c>
      <c r="T28" s="394" t="n"/>
      <c r="U28" s="394" t="n"/>
      <c r="V28" s="381" t="n">
        <v>4448.7</v>
      </c>
      <c r="W28" s="381" t="n">
        <v>4435.8</v>
      </c>
      <c r="X28" s="458" t="n"/>
      <c r="Y28" s="458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(DKK 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18690</v>
      </c>
      <c r="D32" s="379" t="n">
        <v>18852</v>
      </c>
      <c r="E32" s="379" t="n">
        <v>15638</v>
      </c>
      <c r="F32" s="379" t="n">
        <v>15475</v>
      </c>
      <c r="G32" s="379" t="n">
        <v>12757</v>
      </c>
      <c r="H32" s="379" t="n">
        <v>10720</v>
      </c>
      <c r="I32" s="379" t="n">
        <v>12653</v>
      </c>
      <c r="J32" s="379" t="n">
        <v>14392</v>
      </c>
      <c r="K32" s="379" t="n">
        <v>15655</v>
      </c>
      <c r="L32" s="379" t="n">
        <v>26464</v>
      </c>
      <c r="M32" s="308" t="inlineStr">
        <is>
          <t>NVO annual report 2025.pdf | p.85 | Balance sheet (Consolidated) | Cash at bank | as-printed: 26,464</t>
        </is>
      </c>
      <c r="N32" s="380" t="n">
        <v>6324</v>
      </c>
      <c r="O32" s="380" t="n">
        <v>52821</v>
      </c>
      <c r="P32" s="380" t="n">
        <v>57018</v>
      </c>
      <c r="Q32" s="380" t="n">
        <v>15655</v>
      </c>
      <c r="R32" s="380" t="n">
        <v>38938</v>
      </c>
      <c r="S32" s="380" t="n">
        <v>18435</v>
      </c>
      <c r="T32" s="380" t="n">
        <v>32084</v>
      </c>
      <c r="U32" s="380" t="n">
        <v>26464</v>
      </c>
      <c r="V32" s="381" t="n">
        <v>21127</v>
      </c>
      <c r="W32" s="381" t="n">
        <v>44482</v>
      </c>
      <c r="X32" s="458" t="n"/>
      <c r="Y32" s="458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1694</v>
      </c>
      <c r="E33" s="382" t="n">
        <v>515</v>
      </c>
      <c r="F33" s="382" t="n">
        <v>1474</v>
      </c>
      <c r="G33" s="382" t="n">
        <v>7459</v>
      </c>
      <c r="H33" s="382" t="n">
        <v>13684</v>
      </c>
      <c r="I33" s="382" t="n">
        <v>1466</v>
      </c>
      <c r="J33" s="382" t="n">
        <v>6478</v>
      </c>
      <c r="K33" s="382" t="n">
        <v>13113</v>
      </c>
      <c r="L33" s="382" t="n">
        <v>12017</v>
      </c>
      <c r="M33" s="308" t="inlineStr">
        <is>
          <t>NVO annual report 2025.pdf | p.85 | Balance sheet (Consolidated) | Borrowings (current liabilities) | as-printed: 12,017</t>
        </is>
      </c>
      <c r="N33" s="383" t="n">
        <v>10164</v>
      </c>
      <c r="O33" s="383" t="n">
        <v>5452</v>
      </c>
      <c r="P33" s="383" t="n">
        <v>5520</v>
      </c>
      <c r="Q33" s="383" t="n">
        <v>13113</v>
      </c>
      <c r="R33" s="383" t="n">
        <v>22413</v>
      </c>
      <c r="S33" s="383" t="n">
        <v>11963</v>
      </c>
      <c r="T33" s="383" t="n">
        <v>12034</v>
      </c>
      <c r="U33" s="383" t="n">
        <v>12017</v>
      </c>
      <c r="V33" s="384" t="n">
        <v>27210</v>
      </c>
      <c r="W33" s="384" t="n">
        <v>18333</v>
      </c>
      <c r="X33" s="458" t="n"/>
      <c r="Y33" s="458" t="n"/>
    </row>
    <row r="34" ht="15" customHeight="1" s="74">
      <c r="A34" s="15" t="inlineStr">
        <is>
          <t>Long-term Debt</t>
        </is>
      </c>
      <c r="B34" s="379" t="n"/>
      <c r="C34" s="379" t="n">
        <v>0</v>
      </c>
      <c r="D34" s="379" t="n">
        <v>0</v>
      </c>
      <c r="E34" s="379" t="n">
        <v>0</v>
      </c>
      <c r="F34" s="379" t="n">
        <v>3009</v>
      </c>
      <c r="G34" s="379" t="n">
        <v>2897</v>
      </c>
      <c r="H34" s="379" t="n">
        <v>12961</v>
      </c>
      <c r="I34" s="379" t="n">
        <v>24318</v>
      </c>
      <c r="J34" s="379" t="n">
        <v>20528</v>
      </c>
      <c r="K34" s="379" t="n">
        <v>89674</v>
      </c>
      <c r="L34" s="379" t="n">
        <v>118941</v>
      </c>
      <c r="M34" s="308" t="inlineStr">
        <is>
          <t>NVO annual report 2025.pdf | p.85 | Balance sheet (Consolidated) | Borrowings (non-current liabilities) | as-printed: 118,941</t>
        </is>
      </c>
      <c r="N34" s="380" t="n">
        <v>16764</v>
      </c>
      <c r="O34" s="380" t="n">
        <v>51608</v>
      </c>
      <c r="P34" s="380" t="n">
        <v>51452</v>
      </c>
      <c r="Q34" s="380" t="n">
        <v>89674</v>
      </c>
      <c r="R34" s="380" t="n">
        <v>96310</v>
      </c>
      <c r="S34" s="380" t="n">
        <v>87305</v>
      </c>
      <c r="T34" s="380" t="n">
        <v>89180</v>
      </c>
      <c r="U34" s="380" t="n">
        <v>118941</v>
      </c>
      <c r="V34" s="381" t="n">
        <v>119172</v>
      </c>
      <c r="W34" s="381" t="n">
        <v>121794</v>
      </c>
      <c r="X34" s="458" t="n"/>
      <c r="Y34" s="458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9">
        <f>IF(AND(NOT(ISNUMBER(Data!X33)),NOT(ISNUMBER(Data!X34))),"-",Data!X33+Data!X34)</f>
        <v/>
      </c>
      <c r="Y35" s="459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9">
        <f>IFERROR(IF(OR(NOT(ISNUMBER(Data!X35)),NOT(ISNUMBER(Data!X32))),"-",Data!X35-Data!X32),"-")</f>
        <v/>
      </c>
      <c r="Y36" s="459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60080</v>
      </c>
      <c r="E37" s="382" t="n">
        <v>59067</v>
      </c>
      <c r="F37" s="382" t="n">
        <v>62456</v>
      </c>
      <c r="G37" s="382" t="n">
        <v>65809</v>
      </c>
      <c r="H37" s="382" t="n">
        <v>85595</v>
      </c>
      <c r="I37" s="382" t="n">
        <v>108194</v>
      </c>
      <c r="J37" s="382" t="n">
        <v>139646</v>
      </c>
      <c r="K37" s="382" t="n">
        <v>160897</v>
      </c>
      <c r="L37" s="382" t="n">
        <v>172453</v>
      </c>
      <c r="M37" s="308" t="inlineStr">
        <is>
          <t>NVO annual report 2025.pdf | p.85 | Balance sheet (Consolidated) | Total current assets | as-printed: 172,453</t>
        </is>
      </c>
      <c r="N37" s="383" t="n">
        <v>116421</v>
      </c>
      <c r="O37" s="383" t="n">
        <v>177500</v>
      </c>
      <c r="P37" s="383" t="n">
        <v>195160</v>
      </c>
      <c r="Q37" s="383" t="n">
        <v>160897</v>
      </c>
      <c r="R37" s="383" t="n">
        <v>174395</v>
      </c>
      <c r="S37" s="383" t="n">
        <v>162705</v>
      </c>
      <c r="T37" s="383" t="n">
        <v>181883</v>
      </c>
      <c r="U37" s="383" t="n">
        <v>172453</v>
      </c>
      <c r="V37" s="384" t="n">
        <v>177317</v>
      </c>
      <c r="W37" s="384" t="n">
        <v>208696</v>
      </c>
      <c r="X37" s="458" t="n"/>
      <c r="Y37" s="458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47056</v>
      </c>
      <c r="E38" s="379" t="n">
        <v>54164</v>
      </c>
      <c r="F38" s="379" t="n">
        <v>58983</v>
      </c>
      <c r="G38" s="379" t="n">
        <v>70273</v>
      </c>
      <c r="H38" s="379" t="n">
        <v>99516</v>
      </c>
      <c r="I38" s="379" t="n">
        <v>120940</v>
      </c>
      <c r="J38" s="379" t="n">
        <v>169655</v>
      </c>
      <c r="K38" s="379" t="n">
        <v>217528</v>
      </c>
      <c r="L38" s="379" t="n">
        <v>215661</v>
      </c>
      <c r="M38" s="308" t="inlineStr">
        <is>
          <t>NVO annual report 2025.pdf | p.85 | Balance sheet (Consolidated) | Total current liabilities | as-printed: 215,661</t>
        </is>
      </c>
      <c r="N38" s="380" t="n">
        <v>165606</v>
      </c>
      <c r="O38" s="380" t="n">
        <v>187909</v>
      </c>
      <c r="P38" s="380" t="n">
        <v>208358</v>
      </c>
      <c r="Q38" s="380" t="n">
        <v>217528</v>
      </c>
      <c r="R38" s="380" t="n">
        <v>236117</v>
      </c>
      <c r="S38" s="380" t="n">
        <v>207522</v>
      </c>
      <c r="T38" s="380" t="n">
        <v>234358</v>
      </c>
      <c r="U38" s="380" t="n">
        <v>215661</v>
      </c>
      <c r="V38" s="381" t="n">
        <v>225158</v>
      </c>
      <c r="W38" s="381" t="n">
        <v>239083</v>
      </c>
      <c r="X38" s="458" t="n"/>
      <c r="Y38" s="458" t="n"/>
    </row>
    <row r="39" ht="15" customHeight="1" s="74">
      <c r="A39" s="17" t="inlineStr">
        <is>
          <t>Total Assets</t>
        </is>
      </c>
      <c r="B39" s="382" t="n"/>
      <c r="C39" s="382" t="n">
        <v>97539</v>
      </c>
      <c r="D39" s="382" t="n">
        <v>102355</v>
      </c>
      <c r="E39" s="382" t="n">
        <v>110769</v>
      </c>
      <c r="F39" s="382" t="n">
        <v>125612</v>
      </c>
      <c r="G39" s="382" t="n">
        <v>144922</v>
      </c>
      <c r="H39" s="382" t="n">
        <v>194508</v>
      </c>
      <c r="I39" s="382" t="n">
        <v>241257</v>
      </c>
      <c r="J39" s="382" t="n">
        <v>314486</v>
      </c>
      <c r="K39" s="382" t="n">
        <v>465795</v>
      </c>
      <c r="L39" s="382" t="n">
        <v>542902</v>
      </c>
      <c r="M39" s="308" t="inlineStr">
        <is>
          <t>NVO annual report 2025.pdf | p.85 | Balance sheet (Consolidated) | Total assets | as-printed: 542,902</t>
        </is>
      </c>
      <c r="N39" s="383" t="n">
        <v>298921</v>
      </c>
      <c r="O39" s="383" t="n">
        <v>369383</v>
      </c>
      <c r="P39" s="383" t="n">
        <v>397441</v>
      </c>
      <c r="Q39" s="383" t="n">
        <v>465795</v>
      </c>
      <c r="R39" s="383" t="n">
        <v>489162</v>
      </c>
      <c r="S39" s="383" t="n">
        <v>482153</v>
      </c>
      <c r="T39" s="383" t="n">
        <v>512288</v>
      </c>
      <c r="U39" s="383" t="n">
        <v>542902</v>
      </c>
      <c r="V39" s="384" t="n">
        <v>559221</v>
      </c>
      <c r="W39" s="384" t="n">
        <v>594941</v>
      </c>
      <c r="X39" s="458" t="n"/>
      <c r="Y39" s="458" t="n"/>
    </row>
    <row r="40" ht="15" customHeight="1" s="74">
      <c r="A40" s="15" t="inlineStr">
        <is>
          <t>Total Liabilities</t>
        </is>
      </c>
      <c r="B40" s="388" t="n"/>
      <c r="C40" s="388" t="n">
        <v>52270</v>
      </c>
      <c r="D40" s="388" t="n">
        <v>52540</v>
      </c>
      <c r="E40" s="388" t="n">
        <v>58930</v>
      </c>
      <c r="F40" s="388" t="n">
        <v>68019</v>
      </c>
      <c r="G40" s="388" t="n">
        <v>81597</v>
      </c>
      <c r="H40" s="388" t="n">
        <v>123762</v>
      </c>
      <c r="I40" s="388" t="n">
        <v>157771</v>
      </c>
      <c r="J40" s="388" t="n">
        <v>207925</v>
      </c>
      <c r="K40" s="388" t="n">
        <v>322309</v>
      </c>
      <c r="L40" s="388" t="n">
        <v>348855</v>
      </c>
      <c r="M40" s="308" t="inlineStr">
        <is>
          <t>NVO annual report 2025.pdf | p.85 | Balance sheet (Consolidated) | Total liabilities | as-printed: 348,855</t>
        </is>
      </c>
      <c r="N40" s="389" t="n">
        <v>200010</v>
      </c>
      <c r="O40" s="389" t="n">
        <v>256861</v>
      </c>
      <c r="P40" s="389" t="n">
        <v>276919</v>
      </c>
      <c r="Q40" s="389" t="n">
        <v>322309</v>
      </c>
      <c r="R40" s="389" t="n">
        <v>350622</v>
      </c>
      <c r="S40" s="389" t="n">
        <v>314087</v>
      </c>
      <c r="T40" s="389" t="n">
        <v>342392</v>
      </c>
      <c r="U40" s="389" t="n">
        <v>348855</v>
      </c>
      <c r="V40" s="390" t="n">
        <v>356156</v>
      </c>
      <c r="W40" s="390" t="n">
        <v>373664</v>
      </c>
      <c r="X40" s="458" t="n"/>
      <c r="Y40" s="458" t="n"/>
    </row>
    <row r="41" ht="15" customHeight="1" s="74">
      <c r="A41" s="17" t="inlineStr">
        <is>
          <t>Shareholders' Equity</t>
        </is>
      </c>
      <c r="B41" s="382" t="n"/>
      <c r="C41" s="382" t="n">
        <v>45269</v>
      </c>
      <c r="D41" s="382" t="n">
        <v>49815</v>
      </c>
      <c r="E41" s="382" t="n">
        <v>51839</v>
      </c>
      <c r="F41" s="382" t="n">
        <v>57593</v>
      </c>
      <c r="G41" s="382" t="n">
        <v>63325</v>
      </c>
      <c r="H41" s="382" t="n">
        <v>70746</v>
      </c>
      <c r="I41" s="382" t="n">
        <v>83486</v>
      </c>
      <c r="J41" s="382" t="n">
        <v>106561</v>
      </c>
      <c r="K41" s="382" t="n">
        <v>143486</v>
      </c>
      <c r="L41" s="382" t="n">
        <v>194047</v>
      </c>
      <c r="M41" s="308" t="inlineStr">
        <is>
          <t>NVO annual report 2025.pdf | p.85 | Balance sheet (Consolidated) | Total equity | as-printed: 194,047</t>
        </is>
      </c>
      <c r="N41" s="383" t="n">
        <v>98911</v>
      </c>
      <c r="O41" s="383" t="n">
        <v>112522</v>
      </c>
      <c r="P41" s="383" t="n">
        <v>120522</v>
      </c>
      <c r="Q41" s="383" t="n">
        <v>143486</v>
      </c>
      <c r="R41" s="383" t="n">
        <v>138540</v>
      </c>
      <c r="S41" s="383" t="n">
        <v>168066</v>
      </c>
      <c r="T41" s="383" t="n">
        <v>169896</v>
      </c>
      <c r="U41" s="383" t="n">
        <v>194047</v>
      </c>
      <c r="V41" s="384" t="n">
        <v>203065</v>
      </c>
      <c r="W41" s="384" t="n">
        <v>221277</v>
      </c>
      <c r="X41" s="458" t="n"/>
      <c r="Y41" s="458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/>
      <c r="X42" s="458" t="n"/>
      <c r="Y42" s="458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3325</v>
      </c>
      <c r="E43" s="382" t="n">
        <v>5145</v>
      </c>
      <c r="F43" s="382" t="n">
        <v>5835</v>
      </c>
      <c r="G43" s="382" t="n">
        <v>20657</v>
      </c>
      <c r="H43" s="382" t="n">
        <v>43171</v>
      </c>
      <c r="I43" s="382" t="n">
        <v>51416</v>
      </c>
      <c r="J43" s="382" t="n">
        <v>60406</v>
      </c>
      <c r="K43" s="382" t="n">
        <v>111090</v>
      </c>
      <c r="L43" s="382" t="n">
        <v>130053</v>
      </c>
      <c r="M43" s="308" t="inlineStr">
        <is>
          <t>NVO annual report 2025.pdf | p.85 | Balance sheet (Consolidated) | Intangible assets + Goodwill (combined per metric definition) | as-printed: 130,053</t>
        </is>
      </c>
      <c r="N43" s="383" t="n"/>
      <c r="O43" s="383" t="n"/>
      <c r="P43" s="383" t="n"/>
      <c r="Q43" s="383" t="n">
        <v>111090</v>
      </c>
      <c r="R43" s="383" t="n"/>
      <c r="S43" s="383" t="n"/>
      <c r="T43" s="383" t="n"/>
      <c r="U43" s="383" t="n">
        <v>130053</v>
      </c>
      <c r="V43" s="384" t="n">
        <v>19877</v>
      </c>
      <c r="W43" s="384" t="n">
        <v>19890</v>
      </c>
      <c r="X43" s="458" t="n"/>
      <c r="Y43" s="458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35247</v>
      </c>
      <c r="E44" s="379" t="n">
        <v>41891</v>
      </c>
      <c r="F44" s="379" t="n">
        <v>50551</v>
      </c>
      <c r="G44" s="379" t="n">
        <v>50269</v>
      </c>
      <c r="H44" s="379" t="n">
        <v>55362</v>
      </c>
      <c r="I44" s="379" t="n">
        <v>66671</v>
      </c>
      <c r="J44" s="379" t="n">
        <v>90961</v>
      </c>
      <c r="K44" s="379" t="n">
        <v>162488</v>
      </c>
      <c r="L44" s="379" t="n">
        <v>208378</v>
      </c>
      <c r="M44" s="308" t="inlineStr">
        <is>
          <t>NVO annual report 2025.pdf | p.85 | Balance sheet (Consolidated) | Property, plant and equipment | as-printed: 208,378</t>
        </is>
      </c>
      <c r="N44" s="380" t="n">
        <v>98230</v>
      </c>
      <c r="O44" s="380" t="n">
        <v>109980</v>
      </c>
      <c r="P44" s="380" t="n">
        <v>119832</v>
      </c>
      <c r="Q44" s="380" t="n">
        <v>162488</v>
      </c>
      <c r="R44" s="380" t="n">
        <v>172376</v>
      </c>
      <c r="S44" s="380" t="n">
        <v>180758</v>
      </c>
      <c r="T44" s="380" t="n">
        <v>193244</v>
      </c>
      <c r="U44" s="380" t="n">
        <v>208378</v>
      </c>
      <c r="V44" s="381" t="n">
        <v>219974</v>
      </c>
      <c r="W44" s="381" t="n">
        <v>231758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20165</v>
      </c>
      <c r="E45" s="382" t="n">
        <v>22786</v>
      </c>
      <c r="F45" s="382" t="n">
        <v>24912</v>
      </c>
      <c r="G45" s="382" t="n">
        <v>27734</v>
      </c>
      <c r="H45" s="382" t="n">
        <v>40643</v>
      </c>
      <c r="I45" s="382" t="n">
        <v>50560</v>
      </c>
      <c r="J45" s="382" t="n">
        <v>64770</v>
      </c>
      <c r="K45" s="382" t="n">
        <v>71949</v>
      </c>
      <c r="L45" s="382" t="n">
        <v>70856</v>
      </c>
      <c r="M45" s="308" t="inlineStr">
        <is>
          <t>NVO annual report 2025.pdf | p.85 | Balance sheet (Consolidated) | Trade receivables | as-printed: 70,856</t>
        </is>
      </c>
      <c r="N45" s="383" t="n">
        <v>56999</v>
      </c>
      <c r="O45" s="383" t="n">
        <v>63565</v>
      </c>
      <c r="P45" s="383" t="n">
        <v>66299</v>
      </c>
      <c r="Q45" s="383" t="n">
        <v>71949</v>
      </c>
      <c r="R45" s="383" t="n">
        <v>69459</v>
      </c>
      <c r="S45" s="383" t="n">
        <v>69575</v>
      </c>
      <c r="T45" s="383" t="n">
        <v>75421</v>
      </c>
      <c r="U45" s="383" t="n">
        <v>70856</v>
      </c>
      <c r="V45" s="384" t="n">
        <v>82565</v>
      </c>
      <c r="W45" s="384" t="n">
        <v>88949</v>
      </c>
      <c r="X45" s="458" t="n"/>
      <c r="Y45" s="458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5610</v>
      </c>
      <c r="E46" s="379" t="n">
        <v>6756</v>
      </c>
      <c r="F46" s="379" t="n">
        <v>6358</v>
      </c>
      <c r="G46" s="379" t="n">
        <v>5717</v>
      </c>
      <c r="H46" s="379" t="n">
        <v>8870</v>
      </c>
      <c r="I46" s="379" t="n">
        <v>15587</v>
      </c>
      <c r="J46" s="379" t="n">
        <v>25606</v>
      </c>
      <c r="K46" s="379" t="n">
        <v>28846</v>
      </c>
      <c r="L46" s="379" t="n">
        <v>19758</v>
      </c>
      <c r="M46" s="308" t="inlineStr">
        <is>
          <t>NVO annual report 2025.pdf | p.85 | Balance sheet (Consolidated) | Trade payables | as-printed: 19,758</t>
        </is>
      </c>
      <c r="N46" s="380" t="n">
        <v>13006</v>
      </c>
      <c r="O46" s="380" t="n">
        <v>29759</v>
      </c>
      <c r="P46" s="380" t="n">
        <v>24079</v>
      </c>
      <c r="Q46" s="380" t="n">
        <v>28846</v>
      </c>
      <c r="R46" s="380" t="n">
        <v>19576</v>
      </c>
      <c r="S46" s="380" t="n">
        <v>28206</v>
      </c>
      <c r="T46" s="380" t="n">
        <v>23904</v>
      </c>
      <c r="U46" s="380" t="n">
        <v>19758</v>
      </c>
      <c r="V46" s="381" t="n">
        <v>14803</v>
      </c>
      <c r="W46" s="381" t="n">
        <v>14591</v>
      </c>
      <c r="X46" s="458" t="n"/>
      <c r="Y46" s="458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15373</v>
      </c>
      <c r="E47" s="382" t="n">
        <v>16336</v>
      </c>
      <c r="F47" s="382" t="n">
        <v>17641</v>
      </c>
      <c r="G47" s="382" t="n">
        <v>18536</v>
      </c>
      <c r="H47" s="382" t="n">
        <v>19621</v>
      </c>
      <c r="I47" s="382" t="n">
        <v>24388</v>
      </c>
      <c r="J47" s="382" t="n">
        <v>31811</v>
      </c>
      <c r="K47" s="382" t="n">
        <v>40849</v>
      </c>
      <c r="L47" s="382" t="n">
        <v>49623</v>
      </c>
      <c r="M47" s="308" t="inlineStr">
        <is>
          <t>NVO annual report 2025.pdf | p.85 | Balance sheet (Consolidated) | Inventories | as-printed: 49,623</t>
        </is>
      </c>
      <c r="N47" s="383" t="n">
        <v>33600</v>
      </c>
      <c r="O47" s="383" t="n">
        <v>36356</v>
      </c>
      <c r="P47" s="383" t="n">
        <v>37944</v>
      </c>
      <c r="Q47" s="383" t="n">
        <v>40849</v>
      </c>
      <c r="R47" s="383" t="n">
        <v>42853</v>
      </c>
      <c r="S47" s="383" t="n">
        <v>45652</v>
      </c>
      <c r="T47" s="383" t="n">
        <v>47504</v>
      </c>
      <c r="U47" s="383" t="n">
        <v>49623</v>
      </c>
      <c r="V47" s="384" t="n">
        <v>51352</v>
      </c>
      <c r="W47" s="384" t="n">
        <v>51352</v>
      </c>
      <c r="X47" s="458" t="n"/>
      <c r="Y47" s="458" t="n"/>
    </row>
    <row r="48" ht="15" customHeight="1" s="74">
      <c r="A48" s="10" t="inlineStr">
        <is>
          <t>Retained Earnings</t>
        </is>
      </c>
      <c r="B48" s="432" t="n"/>
      <c r="C48" s="432" t="n">
        <v>46111</v>
      </c>
      <c r="D48" s="432" t="n">
        <v>48977</v>
      </c>
      <c r="E48" s="432" t="n">
        <v>53406</v>
      </c>
      <c r="F48" s="432" t="n">
        <v>57817</v>
      </c>
      <c r="G48" s="432" t="n">
        <v>63774</v>
      </c>
      <c r="H48" s="432" t="n">
        <v>72004</v>
      </c>
      <c r="I48" s="432" t="n">
        <v>80587</v>
      </c>
      <c r="J48" s="432" t="n">
        <v>104839</v>
      </c>
      <c r="K48" s="432" t="n">
        <v>144448</v>
      </c>
      <c r="L48" s="432" t="n">
        <v>195298</v>
      </c>
      <c r="M48" s="308" t="inlineStr">
        <is>
          <t>NVO annual report 2025.pdf | p.85 | Balance sheet (Consolidated) | Retained earnings | as-printed: 195,298</t>
        </is>
      </c>
      <c r="N48" s="433" t="n">
        <v>99050</v>
      </c>
      <c r="O48" s="433" t="n">
        <v>112150</v>
      </c>
      <c r="P48" s="433" t="n">
        <v>121670</v>
      </c>
      <c r="Q48" s="433" t="n">
        <v>144448</v>
      </c>
      <c r="R48" s="433" t="n">
        <v>137319</v>
      </c>
      <c r="S48" s="433" t="n">
        <v>164453</v>
      </c>
      <c r="T48" s="433" t="n">
        <v>168529</v>
      </c>
      <c r="U48" s="433" t="n">
        <v>195298</v>
      </c>
      <c r="V48" s="433" t="n">
        <v>206420</v>
      </c>
      <c r="W48" s="433" t="n">
        <v>224164</v>
      </c>
      <c r="X48" s="460" t="n"/>
      <c r="Y48" s="460" t="n"/>
    </row>
    <row r="49" ht="15" customHeight="1" s="74">
      <c r="A49" s="30" t="inlineStr">
        <is>
          <t>CASH FLOW STATEMENT (DKK 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48314</v>
      </c>
      <c r="D51" s="382" t="n">
        <v>41168</v>
      </c>
      <c r="E51" s="382" t="n">
        <v>44616</v>
      </c>
      <c r="F51" s="382" t="n">
        <v>46782</v>
      </c>
      <c r="G51" s="382" t="n">
        <v>51951</v>
      </c>
      <c r="H51" s="382" t="n">
        <v>55000</v>
      </c>
      <c r="I51" s="382" t="n">
        <v>78887</v>
      </c>
      <c r="J51" s="382" t="n">
        <v>108908</v>
      </c>
      <c r="K51" s="382" t="n">
        <v>120968</v>
      </c>
      <c r="L51" s="382" t="n">
        <v>119102</v>
      </c>
      <c r="M51" s="308" t="inlineStr">
        <is>
          <t>NVO annual report 2025.pdf | p.84 | Cash flow statement (Consolidated) | Net cash flows from operating activities | as-printed: 119,102</t>
        </is>
      </c>
      <c r="N51" s="383" t="n">
        <v>14314</v>
      </c>
      <c r="O51" s="383" t="n">
        <v>50503</v>
      </c>
      <c r="P51" s="383" t="n">
        <v>43850</v>
      </c>
      <c r="Q51" s="383" t="n">
        <v>12301</v>
      </c>
      <c r="R51" s="383" t="n">
        <v>24591</v>
      </c>
      <c r="S51" s="383" t="n">
        <v>40785</v>
      </c>
      <c r="T51" s="383" t="n">
        <v>46107</v>
      </c>
      <c r="U51" s="383" t="n">
        <v>7619</v>
      </c>
      <c r="V51" s="384" t="n">
        <v>24084</v>
      </c>
      <c r="W51" s="384" t="n">
        <v>55199</v>
      </c>
      <c r="X51" s="458" t="n"/>
      <c r="Y51" s="458" t="n"/>
    </row>
    <row r="52" ht="15" customHeight="1" s="74">
      <c r="A52" s="15" t="inlineStr">
        <is>
          <t>Capital Expenditures</t>
        </is>
      </c>
      <c r="B52" s="379" t="n"/>
      <c r="C52" s="379" t="n">
        <v>7068</v>
      </c>
      <c r="D52" s="379" t="n">
        <v>7626</v>
      </c>
      <c r="E52" s="379" t="n">
        <v>9636</v>
      </c>
      <c r="F52" s="379" t="n">
        <v>8932</v>
      </c>
      <c r="G52" s="379" t="n">
        <v>5825</v>
      </c>
      <c r="H52" s="379" t="n">
        <v>6335</v>
      </c>
      <c r="I52" s="379" t="n">
        <v>12146</v>
      </c>
      <c r="J52" s="379" t="n">
        <v>25806</v>
      </c>
      <c r="K52" s="379" t="n">
        <v>47164</v>
      </c>
      <c r="L52" s="379" t="n">
        <v>60140</v>
      </c>
      <c r="M52" s="308" t="inlineStr">
        <is>
          <t>NVO annual report 2025.pdf | p.84 | Cash flow statement (Consolidated) | Purchase of property, plant and equipment | as-printed: (60,140)</t>
        </is>
      </c>
      <c r="N52" s="380" t="n">
        <v>8474</v>
      </c>
      <c r="O52" s="380" t="n">
        <v>10470</v>
      </c>
      <c r="P52" s="380" t="n">
        <v>12119</v>
      </c>
      <c r="Q52" s="380" t="n">
        <v>16101</v>
      </c>
      <c r="R52" s="380" t="n">
        <v>13422</v>
      </c>
      <c r="S52" s="380" t="n">
        <v>14661</v>
      </c>
      <c r="T52" s="380" t="n">
        <v>13628</v>
      </c>
      <c r="U52" s="380" t="n">
        <v>18429</v>
      </c>
      <c r="V52" s="381" t="n">
        <v>11311</v>
      </c>
      <c r="W52" s="381" t="n">
        <v>12675</v>
      </c>
      <c r="X52" s="458" t="n"/>
      <c r="Y52" s="458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9">
        <f>IFERROR(IF(OR(NOT(ISNUMBER(Data!X51)),NOT(ISNUMBER(Data!X52))),"-",Data!X51-ABS(Data!X52)),"-")</f>
        <v/>
      </c>
      <c r="Y53" s="459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368</v>
      </c>
      <c r="D54" s="379" t="n">
        <v>292</v>
      </c>
      <c r="E54" s="379" t="n">
        <v>414</v>
      </c>
      <c r="F54" s="379" t="n">
        <v>363</v>
      </c>
      <c r="G54" s="379" t="n">
        <v>823</v>
      </c>
      <c r="H54" s="379" t="n">
        <v>1040</v>
      </c>
      <c r="I54" s="379" t="n">
        <v>1539</v>
      </c>
      <c r="J54" s="379" t="n">
        <v>2149</v>
      </c>
      <c r="K54" s="379" t="n">
        <v>2289</v>
      </c>
      <c r="L54" s="379" t="n">
        <v>1435</v>
      </c>
      <c r="M54" s="308" t="inlineStr">
        <is>
          <t>NVO annual report 2025.pdf | p.109 | Note 5.1 Share-based payment schemes | Share-based payment expensed in the income statement | as-printed: 1,435</t>
        </is>
      </c>
      <c r="N54" s="380" t="n"/>
      <c r="O54" s="380" t="n"/>
      <c r="P54" s="380" t="n"/>
      <c r="Q54" s="380" t="n"/>
      <c r="R54" s="380" t="n"/>
      <c r="S54" s="380" t="n"/>
      <c r="T54" s="380" t="n"/>
      <c r="U54" s="380" t="n"/>
      <c r="V54" s="381" t="n"/>
      <c r="W54" s="381" t="n"/>
      <c r="X54" s="458" t="n"/>
      <c r="Y54" s="458" t="n"/>
    </row>
    <row r="55" ht="15" customHeight="1" s="74">
      <c r="A55" s="17" t="inlineStr">
        <is>
          <t>Dividends Paid</t>
        </is>
      </c>
      <c r="B55" s="382" t="n"/>
      <c r="C55" s="382" t="n">
        <v>23830</v>
      </c>
      <c r="D55" s="382" t="n">
        <v>18844</v>
      </c>
      <c r="E55" s="382" t="n">
        <v>19048</v>
      </c>
      <c r="F55" s="382" t="n">
        <v>19409</v>
      </c>
      <c r="G55" s="382" t="n">
        <v>20121</v>
      </c>
      <c r="H55" s="382" t="n">
        <v>21517</v>
      </c>
      <c r="I55" s="382" t="n">
        <v>25303</v>
      </c>
      <c r="J55" s="382" t="n">
        <v>31767</v>
      </c>
      <c r="K55" s="382" t="n">
        <v>44140</v>
      </c>
      <c r="L55" s="382" t="n">
        <v>51763</v>
      </c>
      <c r="M55" s="308" t="inlineStr">
        <is>
          <t>NVO annual report 2025.pdf | p.84 | Cash flow statement (Consolidated) | Dividends paid | as-printed: (51,763)</t>
        </is>
      </c>
      <c r="N55" s="383" t="n">
        <v>28557</v>
      </c>
      <c r="O55" s="383" t="n">
        <v>0</v>
      </c>
      <c r="P55" s="383" t="n">
        <v>15583</v>
      </c>
      <c r="Q55" s="383" t="n">
        <v>0</v>
      </c>
      <c r="R55" s="383" t="n">
        <v>8492</v>
      </c>
      <c r="S55" s="383" t="n">
        <v>26608</v>
      </c>
      <c r="T55" s="383" t="n">
        <v>16663</v>
      </c>
      <c r="U55" s="383" t="n">
        <v>0</v>
      </c>
      <c r="V55" s="384" t="n">
        <v>35312</v>
      </c>
      <c r="W55" s="384" t="n">
        <v>0</v>
      </c>
      <c r="X55" s="458" t="n"/>
      <c r="Y55" s="458" t="n"/>
    </row>
    <row r="56" ht="15" customHeight="1" s="74">
      <c r="A56" s="15" t="inlineStr">
        <is>
          <t>Share Repurchases</t>
        </is>
      </c>
      <c r="B56" s="379" t="n"/>
      <c r="C56" s="379" t="n">
        <v>15057</v>
      </c>
      <c r="D56" s="379" t="n">
        <v>16845</v>
      </c>
      <c r="E56" s="379" t="n">
        <v>15567</v>
      </c>
      <c r="F56" s="379" t="n">
        <v>15334</v>
      </c>
      <c r="G56" s="379" t="n">
        <v>16855</v>
      </c>
      <c r="H56" s="379" t="n">
        <v>19447</v>
      </c>
      <c r="I56" s="379" t="n">
        <v>24086</v>
      </c>
      <c r="J56" s="379" t="n">
        <v>29924</v>
      </c>
      <c r="K56" s="379" t="n">
        <v>20181</v>
      </c>
      <c r="L56" s="379" t="n">
        <v>1388</v>
      </c>
      <c r="M56" s="308" t="inlineStr">
        <is>
          <t>NVO annual report 2025.pdf | p.84 | Cash flow statement (Consolidated) | Purchase of treasury shares | as-printed: (1,388)</t>
        </is>
      </c>
      <c r="N56" s="380" t="n">
        <v>2836</v>
      </c>
      <c r="O56" s="380" t="n">
        <v>7449</v>
      </c>
      <c r="P56" s="380" t="n">
        <v>2405</v>
      </c>
      <c r="Q56" s="380" t="n">
        <v>7491</v>
      </c>
      <c r="R56" s="380" t="n">
        <v>1388</v>
      </c>
      <c r="S56" s="380" t="n">
        <v>0</v>
      </c>
      <c r="T56" s="380" t="n">
        <v>0</v>
      </c>
      <c r="U56" s="380" t="n">
        <v>0</v>
      </c>
      <c r="V56" s="381" t="n">
        <v>2400</v>
      </c>
      <c r="W56" s="381" t="n">
        <v>3499</v>
      </c>
      <c r="X56" s="458" t="n"/>
      <c r="Y56" s="458" t="n"/>
    </row>
    <row r="57">
      <c r="A57" s="2" t="inlineStr">
        <is>
          <t>Historical Share Price (Period-End)</t>
        </is>
      </c>
      <c r="B57" s="2" t="n">
        <v>399.14</v>
      </c>
      <c r="C57" s="2" t="n">
        <v>252.68</v>
      </c>
      <c r="D57" s="2" t="n">
        <v>332.39</v>
      </c>
      <c r="E57" s="2" t="n">
        <v>300.24</v>
      </c>
      <c r="F57" s="2" t="n">
        <v>385.21</v>
      </c>
      <c r="G57" s="2" t="n">
        <v>424.96</v>
      </c>
      <c r="H57" s="2" t="n">
        <v>735.88</v>
      </c>
      <c r="I57" s="2" t="n">
        <v>940.8</v>
      </c>
      <c r="J57" s="2" t="n">
        <v>697.13</v>
      </c>
      <c r="K57" s="2" t="n">
        <v>619.74</v>
      </c>
      <c r="L57" s="2" t="n">
        <v>323.8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61" t="n"/>
      <c r="Y57" s="461" t="n"/>
    </row>
    <row r="59" ht="19" customHeight="1" s="74">
      <c r="A59" s="226" t="inlineStr">
        <is>
          <t>SEGMENT &amp; GEOGRAPHIC DATA (DKK 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Obesity and Diabetes care</t>
        </is>
      </c>
      <c r="B61" s="425" t="n"/>
      <c r="C61" s="425" t="n"/>
      <c r="D61" s="425" t="n"/>
      <c r="E61" s="425" t="n"/>
      <c r="F61" s="425" t="n"/>
      <c r="G61" s="425" t="n"/>
      <c r="H61" s="425" t="n"/>
      <c r="I61" s="425" t="n"/>
      <c r="J61" s="425" t="n">
        <v>215098</v>
      </c>
      <c r="K61" s="425" t="n">
        <v>271764</v>
      </c>
      <c r="L61" s="425" t="n">
        <v>289456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>
        <v>91362</v>
      </c>
      <c r="W61" s="395" t="n">
        <v>73581</v>
      </c>
      <c r="X61" s="395" t="n"/>
      <c r="Y61" s="395" t="n"/>
    </row>
    <row r="62">
      <c r="A62" s="263" t="inlineStr">
        <is>
          <t>Rare disease</t>
        </is>
      </c>
      <c r="B62" s="426" t="n"/>
      <c r="C62" s="426" t="n"/>
      <c r="D62" s="426" t="n"/>
      <c r="E62" s="426" t="n"/>
      <c r="F62" s="426" t="n"/>
      <c r="G62" s="426" t="n">
        <v>18926</v>
      </c>
      <c r="H62" s="426" t="n">
        <v>19203</v>
      </c>
      <c r="I62" s="426" t="n">
        <v>20542</v>
      </c>
      <c r="J62" s="426" t="n">
        <v>17163</v>
      </c>
      <c r="K62" s="426" t="n">
        <v>18639</v>
      </c>
      <c r="L62" s="426" t="n">
        <v>19608</v>
      </c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>
        <v>5461</v>
      </c>
      <c r="W62" s="395" t="n">
        <v>4907</v>
      </c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Obesity and Diabetes care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>
        <v>99623</v>
      </c>
      <c r="K71" s="425" t="n">
        <v>127719</v>
      </c>
      <c r="L71" s="425" t="n">
        <v>126446</v>
      </c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>
        <v>58000</v>
      </c>
      <c r="W71" s="395" t="n">
        <v>28356</v>
      </c>
      <c r="X71" s="395" t="n"/>
      <c r="Y71" s="395" t="n"/>
    </row>
    <row r="72">
      <c r="A72" s="263" t="inlineStr">
        <is>
          <t>Rare disease</t>
        </is>
      </c>
      <c r="B72" s="426" t="n"/>
      <c r="C72" s="426" t="n"/>
      <c r="D72" s="426" t="n"/>
      <c r="E72" s="426" t="n"/>
      <c r="F72" s="426" t="n"/>
      <c r="G72" s="426" t="n">
        <v>10382</v>
      </c>
      <c r="H72" s="426" t="n">
        <v>9106</v>
      </c>
      <c r="I72" s="426" t="n">
        <v>7414</v>
      </c>
      <c r="J72" s="426" t="n">
        <v>2951</v>
      </c>
      <c r="K72" s="426" t="n">
        <v>620</v>
      </c>
      <c r="L72" s="426" t="n">
        <v>1212</v>
      </c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>
        <v>1618</v>
      </c>
      <c r="W72" s="395" t="n">
        <v>-1295</v>
      </c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3:L80"/>
  <sheetViews>
    <sheetView showGridLines="1" zoomScale="100" workbookViewId="0">
      <selection activeCell="A1" sqref="A1"/>
    </sheetView>
  </sheetViews>
  <sheetFormatPr baseColWidth="8" defaultRowHeight="15"/>
  <cols>
    <col width="34" customWidth="1" style="74" min="1" max="1"/>
  </cols>
  <sheetData>
    <row r="1" ht="56" customHeight="1" s="74"/>
    <row r="3">
      <c r="A3" s="17" t="inlineStr">
        <is>
          <t>Ticker</t>
        </is>
      </c>
      <c r="B3" s="440">
        <f>IF(Data!B3="","",Data!B3*FXRates!$B$3)</f>
        <v/>
      </c>
      <c r="C3" s="451">
        <f>IF(Data!C3="","",Data!C3*FXRates!$B$4)</f>
        <v/>
      </c>
      <c r="D3" s="451">
        <f>IF(Data!D3="","",Data!D3*FXRates!$B$5)</f>
        <v/>
      </c>
      <c r="E3" s="451">
        <f>IF(Data!E3="","",Data!E3*FXRates!$B$6)</f>
        <v/>
      </c>
      <c r="F3" s="451">
        <f>IF(Data!F3="","",Data!F3*FXRates!$B$7)</f>
        <v/>
      </c>
      <c r="G3" s="451">
        <f>IF(Data!G3="","",Data!G3*FXRates!$B$8)</f>
        <v/>
      </c>
      <c r="H3" s="451">
        <f>IF(Data!H3="","",Data!H3*FXRates!$B$9)</f>
        <v/>
      </c>
      <c r="I3" s="451">
        <f>IF(Data!I3="","",Data!I3*FXRates!$B$10)</f>
        <v/>
      </c>
      <c r="J3" s="451">
        <f>IF(Data!J3="","",Data!J3*FXRates!$B$11)</f>
        <v/>
      </c>
      <c r="K3" s="451">
        <f>IF(Data!K3="","",Data!K3*FXRates!$B$12)</f>
        <v/>
      </c>
      <c r="L3" s="451">
        <f>IF(Data!L3="","",Data!L3*FXRates!$B$13)</f>
        <v/>
      </c>
    </row>
    <row r="4">
      <c r="A4" s="15" t="inlineStr">
        <is>
          <t>Company Name</t>
        </is>
      </c>
      <c r="B4" s="441">
        <f>IF(Data!B4="","",Data!B4*FXRates!$B$3)</f>
        <v/>
      </c>
      <c r="C4" s="452">
        <f>IF(Data!C4="","",Data!C4*FXRates!$B$4)</f>
        <v/>
      </c>
      <c r="D4" s="452">
        <f>IF(Data!D4="","",Data!D4*FXRates!$B$5)</f>
        <v/>
      </c>
      <c r="E4" s="452">
        <f>IF(Data!E4="","",Data!E4*FXRates!$B$6)</f>
        <v/>
      </c>
      <c r="F4" s="452">
        <f>IF(Data!F4="","",Data!F4*FXRates!$B$7)</f>
        <v/>
      </c>
      <c r="G4" s="452">
        <f>IF(Data!G4="","",Data!G4*FXRates!$B$8)</f>
        <v/>
      </c>
      <c r="H4" s="452">
        <f>IF(Data!H4="","",Data!H4*FXRates!$B$9)</f>
        <v/>
      </c>
      <c r="I4" s="452">
        <f>IF(Data!I4="","",Data!I4*FXRates!$B$10)</f>
        <v/>
      </c>
      <c r="J4" s="452">
        <f>IF(Data!J4="","",Data!J4*FXRates!$B$11)</f>
        <v/>
      </c>
      <c r="K4" s="452">
        <f>IF(Data!K4="","",Data!K4*FXRates!$B$12)</f>
        <v/>
      </c>
      <c r="L4" s="452">
        <f>IF(Data!L4="","",Data!L4*FXRates!$B$13)</f>
        <v/>
      </c>
    </row>
    <row r="5">
      <c r="A5" s="17" t="inlineStr">
        <is>
          <t>Sector / Industry</t>
        </is>
      </c>
      <c r="B5" s="440">
        <f>IF(Data!B5="","",Data!B5*FXRates!$B$3)</f>
        <v/>
      </c>
      <c r="C5" s="451">
        <f>IF(Data!C5="","",Data!C5*FXRates!$B$4)</f>
        <v/>
      </c>
      <c r="D5" s="451">
        <f>IF(Data!D5="","",Data!D5*FXRates!$B$5)</f>
        <v/>
      </c>
      <c r="E5" s="451">
        <f>IF(Data!E5="","",Data!E5*FXRates!$B$6)</f>
        <v/>
      </c>
      <c r="F5" s="451">
        <f>IF(Data!F5="","",Data!F5*FXRates!$B$7)</f>
        <v/>
      </c>
      <c r="G5" s="451">
        <f>IF(Data!G5="","",Data!G5*FXRates!$B$8)</f>
        <v/>
      </c>
      <c r="H5" s="451">
        <f>IF(Data!H5="","",Data!H5*FXRates!$B$9)</f>
        <v/>
      </c>
      <c r="I5" s="451">
        <f>IF(Data!I5="","",Data!I5*FXRates!$B$10)</f>
        <v/>
      </c>
      <c r="J5" s="451">
        <f>IF(Data!J5="","",Data!J5*FXRates!$B$11)</f>
        <v/>
      </c>
      <c r="K5" s="451">
        <f>IF(Data!K5="","",Data!K5*FXRates!$B$12)</f>
        <v/>
      </c>
      <c r="L5" s="451">
        <f>IF(Data!L5="","",Data!L5*FXRates!$B$13)</f>
        <v/>
      </c>
    </row>
    <row r="6">
      <c r="A6" s="15" t="inlineStr">
        <is>
          <t>Fiscal Year End</t>
        </is>
      </c>
      <c r="B6" s="441">
        <f>IF(Data!B6="","",Data!B6*FXRates!$B$3)</f>
        <v/>
      </c>
      <c r="C6" s="452">
        <f>IF(Data!C6="","",Data!C6*FXRates!$B$4)</f>
        <v/>
      </c>
      <c r="D6" s="452">
        <f>IF(Data!D6="","",Data!D6*FXRates!$B$5)</f>
        <v/>
      </c>
      <c r="E6" s="452">
        <f>IF(Data!E6="","",Data!E6*FXRates!$B$6)</f>
        <v/>
      </c>
      <c r="F6" s="452">
        <f>IF(Data!F6="","",Data!F6*FXRates!$B$7)</f>
        <v/>
      </c>
      <c r="G6" s="452">
        <f>IF(Data!G6="","",Data!G6*FXRates!$B$8)</f>
        <v/>
      </c>
      <c r="H6" s="452">
        <f>IF(Data!H6="","",Data!H6*FXRates!$B$9)</f>
        <v/>
      </c>
      <c r="I6" s="452">
        <f>IF(Data!I6="","",Data!I6*FXRates!$B$10)</f>
        <v/>
      </c>
      <c r="J6" s="452">
        <f>IF(Data!J6="","",Data!J6*FXRates!$B$11)</f>
        <v/>
      </c>
      <c r="K6" s="452">
        <f>IF(Data!K6="","",Data!K6*FXRates!$B$12)</f>
        <v/>
      </c>
      <c r="L6" s="452">
        <f>IF(Data!L6="","",Data!L6*FXRates!$B$13)</f>
        <v/>
      </c>
    </row>
    <row r="7">
      <c r="A7" s="17" t="inlineStr">
        <is>
          <t>Currency</t>
        </is>
      </c>
      <c r="B7" s="440" t="inlineStr">
        <is>
          <t>USD (translated view)</t>
        </is>
      </c>
      <c r="C7" s="451">
        <f>IF(Data!C7="","",Data!C7*FXRates!$B$4)</f>
        <v/>
      </c>
      <c r="D7" s="451">
        <f>IF(Data!D7="","",Data!D7*FXRates!$B$5)</f>
        <v/>
      </c>
      <c r="E7" s="451">
        <f>IF(Data!E7="","",Data!E7*FXRates!$B$6)</f>
        <v/>
      </c>
      <c r="F7" s="451">
        <f>IF(Data!F7="","",Data!F7*FXRates!$B$7)</f>
        <v/>
      </c>
      <c r="G7" s="451">
        <f>IF(Data!G7="","",Data!G7*FXRates!$B$8)</f>
        <v/>
      </c>
      <c r="H7" s="451">
        <f>IF(Data!H7="","",Data!H7*FXRates!$B$9)</f>
        <v/>
      </c>
      <c r="I7" s="451">
        <f>IF(Data!I7="","",Data!I7*FXRates!$B$10)</f>
        <v/>
      </c>
      <c r="J7" s="451">
        <f>IF(Data!J7="","",Data!J7*FXRates!$B$11)</f>
        <v/>
      </c>
      <c r="K7" s="451">
        <f>IF(Data!K7="","",Data!K7*FXRates!$B$12)</f>
        <v/>
      </c>
      <c r="L7" s="451">
        <f>IF(Data!L7="","",Data!L7*FXRates!$B$13)</f>
        <v/>
      </c>
    </row>
    <row r="8">
      <c r="A8" s="15" t="inlineStr">
        <is>
          <t>Current Share Price</t>
        </is>
      </c>
      <c r="B8" s="441">
        <f>IF(Data!B8="","",Data!B8*FXRates!$B$3)</f>
        <v/>
      </c>
      <c r="C8" s="452">
        <f>IF(Data!C8="","",Data!C8*FXRates!$B$4)</f>
        <v/>
      </c>
      <c r="D8" s="452">
        <f>IF(Data!D8="","",Data!D8*FXRates!$B$5)</f>
        <v/>
      </c>
      <c r="E8" s="452">
        <f>IF(Data!E8="","",Data!E8*FXRates!$B$6)</f>
        <v/>
      </c>
      <c r="F8" s="452">
        <f>IF(Data!F8="","",Data!F8*FXRates!$B$7)</f>
        <v/>
      </c>
      <c r="G8" s="452">
        <f>IF(Data!G8="","",Data!G8*FXRates!$B$8)</f>
        <v/>
      </c>
      <c r="H8" s="452">
        <f>IF(Data!H8="","",Data!H8*FXRates!$B$9)</f>
        <v/>
      </c>
      <c r="I8" s="452">
        <f>IF(Data!I8="","",Data!I8*FXRates!$B$10)</f>
        <v/>
      </c>
      <c r="J8" s="452">
        <f>IF(Data!J8="","",Data!J8*FXRates!$B$11)</f>
        <v/>
      </c>
      <c r="K8" s="452">
        <f>IF(Data!K8="","",Data!K8*FXRates!$B$12)</f>
        <v/>
      </c>
      <c r="L8" s="452">
        <f>IF(Data!L8="","",Data!L8*FXRates!$B$13)</f>
        <v/>
      </c>
    </row>
    <row r="9">
      <c r="A9" s="17" t="inlineStr">
        <is>
          <t>Report Date</t>
        </is>
      </c>
      <c r="B9" s="440">
        <f>IF(Data!B9="","",Data!B9*FXRates!$B$3)</f>
        <v/>
      </c>
      <c r="C9" s="451">
        <f>IF(Data!C9="","",Data!C9*FXRates!$B$4)</f>
        <v/>
      </c>
      <c r="D9" s="451">
        <f>IF(Data!D9="","",Data!D9*FXRates!$B$5)</f>
        <v/>
      </c>
      <c r="E9" s="451">
        <f>IF(Data!E9="","",Data!E9*FXRates!$B$6)</f>
        <v/>
      </c>
      <c r="F9" s="451">
        <f>IF(Data!F9="","",Data!F9*FXRates!$B$7)</f>
        <v/>
      </c>
      <c r="G9" s="451">
        <f>IF(Data!G9="","",Data!G9*FXRates!$B$8)</f>
        <v/>
      </c>
      <c r="H9" s="451">
        <f>IF(Data!H9="","",Data!H9*FXRates!$B$9)</f>
        <v/>
      </c>
      <c r="I9" s="451">
        <f>IF(Data!I9="","",Data!I9*FXRates!$B$10)</f>
        <v/>
      </c>
      <c r="J9" s="451">
        <f>IF(Data!J9="","",Data!J9*FXRates!$B$11)</f>
        <v/>
      </c>
      <c r="K9" s="451">
        <f>IF(Data!K9="","",Data!K9*FXRates!$B$12)</f>
        <v/>
      </c>
      <c r="L9" s="451">
        <f>IF(Data!L9="","",Data!L9*FXRates!$B$13)</f>
        <v/>
      </c>
    </row>
    <row r="10">
      <c r="A10" s="15" t="inlineStr">
        <is>
          <t>Source (10-K filing date)</t>
        </is>
      </c>
      <c r="B10" s="441">
        <f>IF(Data!B10="","",Data!B10*FXRates!$B$3)</f>
        <v/>
      </c>
      <c r="C10" s="452">
        <f>IF(Data!C10="","",Data!C10*FXRates!$B$4)</f>
        <v/>
      </c>
      <c r="D10" s="452">
        <f>IF(Data!D10="","",Data!D10*FXRates!$B$5)</f>
        <v/>
      </c>
      <c r="E10" s="452">
        <f>IF(Data!E10="","",Data!E10*FXRates!$B$6)</f>
        <v/>
      </c>
      <c r="F10" s="452">
        <f>IF(Data!F10="","",Data!F10*FXRates!$B$7)</f>
        <v/>
      </c>
      <c r="G10" s="452">
        <f>IF(Data!G10="","",Data!G10*FXRates!$B$8)</f>
        <v/>
      </c>
      <c r="H10" s="452">
        <f>IF(Data!H10="","",Data!H10*FXRates!$B$9)</f>
        <v/>
      </c>
      <c r="I10" s="452">
        <f>IF(Data!I10="","",Data!I10*FXRates!$B$10)</f>
        <v/>
      </c>
      <c r="J10" s="452">
        <f>IF(Data!J10="","",Data!J10*FXRates!$B$11)</f>
        <v/>
      </c>
      <c r="K10" s="452">
        <f>IF(Data!K10="","",Data!K10*FXRates!$B$12)</f>
        <v/>
      </c>
      <c r="L10" s="452">
        <f>IF(Data!L10="","",Data!L10*FXRates!$B$13)</f>
        <v/>
      </c>
    </row>
    <row r="11">
      <c r="A11" s="2" t="n"/>
      <c r="B11" s="451">
        <f>IF(Data!B11="","",Data!B11*FXRates!$B$3)</f>
        <v/>
      </c>
      <c r="C11" s="451">
        <f>IF(Data!C11="","",Data!C11*FXRates!$B$4)</f>
        <v/>
      </c>
      <c r="D11" s="451">
        <f>IF(Data!D11="","",Data!D11*FXRates!$B$5)</f>
        <v/>
      </c>
      <c r="E11" s="451">
        <f>IF(Data!E11="","",Data!E11*FXRates!$B$6)</f>
        <v/>
      </c>
      <c r="F11" s="451">
        <f>IF(Data!F11="","",Data!F11*FXRates!$B$7)</f>
        <v/>
      </c>
      <c r="G11" s="451">
        <f>IF(Data!G11="","",Data!G11*FXRates!$B$8)</f>
        <v/>
      </c>
      <c r="H11" s="451">
        <f>IF(Data!H11="","",Data!H11*FXRates!$B$9)</f>
        <v/>
      </c>
      <c r="I11" s="451">
        <f>IF(Data!I11="","",Data!I11*FXRates!$B$10)</f>
        <v/>
      </c>
      <c r="J11" s="451">
        <f>IF(Data!J11="","",Data!J11*FXRates!$B$11)</f>
        <v/>
      </c>
      <c r="K11" s="451">
        <f>IF(Data!K11="","",Data!K11*FXRates!$B$12)</f>
        <v/>
      </c>
      <c r="L11" s="451">
        <f>IF(Data!L11="","",Data!L11*FXRates!$B$13)</f>
        <v/>
      </c>
    </row>
    <row r="12">
      <c r="A12" s="30" t="inlineStr">
        <is>
          <t>INCOME STATEMENT (USD M — translated)</t>
        </is>
      </c>
      <c r="B12" s="457">
        <f>IF(Data!B12="","",Data!B12*FXRates!$B$3)</f>
        <v/>
      </c>
      <c r="C12" s="457">
        <f>IF(Data!C12="","",Data!C12*FXRates!$B$4)</f>
        <v/>
      </c>
      <c r="D12" s="457">
        <f>IF(Data!D12="","",Data!D12*FXRates!$B$5)</f>
        <v/>
      </c>
      <c r="E12" s="457">
        <f>IF(Data!E12="","",Data!E12*FXRates!$B$6)</f>
        <v/>
      </c>
      <c r="F12" s="457">
        <f>IF(Data!F12="","",Data!F12*FXRates!$B$7)</f>
        <v/>
      </c>
      <c r="G12" s="457">
        <f>IF(Data!G12="","",Data!G12*FXRates!$B$8)</f>
        <v/>
      </c>
      <c r="H12" s="457">
        <f>IF(Data!H12="","",Data!H12*FXRates!$B$9)</f>
        <v/>
      </c>
      <c r="I12" s="457">
        <f>IF(Data!I12="","",Data!I12*FXRates!$B$10)</f>
        <v/>
      </c>
      <c r="J12" s="457">
        <f>IF(Data!J12="","",Data!J12*FXRates!$B$11)</f>
        <v/>
      </c>
      <c r="K12" s="457">
        <f>IF(Data!K12="","",Data!K12*FXRates!$B$12)</f>
        <v/>
      </c>
      <c r="L12" s="457">
        <f>IF(Data!L12="","",Data!L12*FXRates!$B$13)</f>
        <v/>
      </c>
    </row>
    <row r="13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</row>
    <row r="14">
      <c r="A14" s="15" t="inlineStr">
        <is>
          <t>Revenue</t>
        </is>
      </c>
      <c r="B14" s="393">
        <f>IF(Data!B14="","",Data!B14*FXRates!$B$3)</f>
        <v/>
      </c>
      <c r="C14" s="393">
        <f>IF(Data!C14="","",Data!C14*FXRates!$B$4)</f>
        <v/>
      </c>
      <c r="D14" s="393">
        <f>IF(Data!D14="","",Data!D14*FXRates!$B$5)</f>
        <v/>
      </c>
      <c r="E14" s="393">
        <f>IF(Data!E14="","",Data!E14*FXRates!$B$6)</f>
        <v/>
      </c>
      <c r="F14" s="393">
        <f>IF(Data!F14="","",Data!F14*FXRates!$B$7)</f>
        <v/>
      </c>
      <c r="G14" s="393">
        <f>IF(Data!G14="","",Data!G14*FXRates!$B$8)</f>
        <v/>
      </c>
      <c r="H14" s="393">
        <f>IF(Data!H14="","",Data!H14*FXRates!$B$9)</f>
        <v/>
      </c>
      <c r="I14" s="393">
        <f>IF(Data!I14="","",Data!I14*FXRates!$B$10)</f>
        <v/>
      </c>
      <c r="J14" s="393">
        <f>IF(Data!J14="","",Data!J14*FXRates!$B$11)</f>
        <v/>
      </c>
      <c r="K14" s="393">
        <f>IF(Data!K14="","",Data!K14*FXRates!$B$12)</f>
        <v/>
      </c>
      <c r="L14" s="393">
        <f>IF(Data!L14="","",Data!L14*FXRates!$B$13)</f>
        <v/>
      </c>
    </row>
    <row r="15">
      <c r="A15" s="17" t="inlineStr">
        <is>
          <t>Cost of Goods Sold</t>
        </is>
      </c>
      <c r="B15" s="454">
        <f>IF(Data!B15="","",Data!B15*FXRates!$B$3)</f>
        <v/>
      </c>
      <c r="C15" s="454">
        <f>IF(Data!C15="","",Data!C15*FXRates!$B$4)</f>
        <v/>
      </c>
      <c r="D15" s="454">
        <f>IF(Data!D15="","",Data!D15*FXRates!$B$5)</f>
        <v/>
      </c>
      <c r="E15" s="454">
        <f>IF(Data!E15="","",Data!E15*FXRates!$B$6)</f>
        <v/>
      </c>
      <c r="F15" s="454">
        <f>IF(Data!F15="","",Data!F15*FXRates!$B$7)</f>
        <v/>
      </c>
      <c r="G15" s="454">
        <f>IF(Data!G15="","",Data!G15*FXRates!$B$8)</f>
        <v/>
      </c>
      <c r="H15" s="454">
        <f>IF(Data!H15="","",Data!H15*FXRates!$B$9)</f>
        <v/>
      </c>
      <c r="I15" s="454">
        <f>IF(Data!I15="","",Data!I15*FXRates!$B$10)</f>
        <v/>
      </c>
      <c r="J15" s="454">
        <f>IF(Data!J15="","",Data!J15*FXRates!$B$11)</f>
        <v/>
      </c>
      <c r="K15" s="454">
        <f>IF(Data!K15="","",Data!K15*FXRates!$B$12)</f>
        <v/>
      </c>
      <c r="L15" s="454">
        <f>IF(Data!L15="","",Data!L15*FXRates!$B$13)</f>
        <v/>
      </c>
    </row>
    <row r="16">
      <c r="A16" s="15" t="inlineStr">
        <is>
          <t>Gross Profit</t>
        </is>
      </c>
      <c r="B16" s="445">
        <f>IF(Data!B16="","",Data!B16*FXRates!$B$3)</f>
        <v/>
      </c>
      <c r="C16" s="445">
        <f>IF(Data!C16="","",Data!C16*FXRates!$B$4)</f>
        <v/>
      </c>
      <c r="D16" s="445">
        <f>IF(Data!D16="","",Data!D16*FXRates!$B$5)</f>
        <v/>
      </c>
      <c r="E16" s="445">
        <f>IF(Data!E16="","",Data!E16*FXRates!$B$6)</f>
        <v/>
      </c>
      <c r="F16" s="445">
        <f>IF(Data!F16="","",Data!F16*FXRates!$B$7)</f>
        <v/>
      </c>
      <c r="G16" s="445">
        <f>IF(Data!G16="","",Data!G16*FXRates!$B$8)</f>
        <v/>
      </c>
      <c r="H16" s="445">
        <f>IF(Data!H16="","",Data!H16*FXRates!$B$9)</f>
        <v/>
      </c>
      <c r="I16" s="445">
        <f>IF(Data!I16="","",Data!I16*FXRates!$B$10)</f>
        <v/>
      </c>
      <c r="J16" s="445">
        <f>IF(Data!J16="","",Data!J16*FXRates!$B$11)</f>
        <v/>
      </c>
      <c r="K16" s="445">
        <f>IF(Data!K16="","",Data!K16*FXRates!$B$12)</f>
        <v/>
      </c>
      <c r="L16" s="445">
        <f>IF(Data!L16="","",Data!L16*FXRates!$B$13)</f>
        <v/>
      </c>
    </row>
    <row r="17">
      <c r="A17" s="17" t="inlineStr">
        <is>
          <t>SG&amp;A</t>
        </is>
      </c>
      <c r="B17" s="454">
        <f>IF(Data!B17="","",Data!B17*FXRates!$B$3)</f>
        <v/>
      </c>
      <c r="C17" s="454">
        <f>IF(Data!C17="","",Data!C17*FXRates!$B$4)</f>
        <v/>
      </c>
      <c r="D17" s="454">
        <f>IF(Data!D17="","",Data!D17*FXRates!$B$5)</f>
        <v/>
      </c>
      <c r="E17" s="454">
        <f>IF(Data!E17="","",Data!E17*FXRates!$B$6)</f>
        <v/>
      </c>
      <c r="F17" s="454">
        <f>IF(Data!F17="","",Data!F17*FXRates!$B$7)</f>
        <v/>
      </c>
      <c r="G17" s="454">
        <f>IF(Data!G17="","",Data!G17*FXRates!$B$8)</f>
        <v/>
      </c>
      <c r="H17" s="454">
        <f>IF(Data!H17="","",Data!H17*FXRates!$B$9)</f>
        <v/>
      </c>
      <c r="I17" s="454">
        <f>IF(Data!I17="","",Data!I17*FXRates!$B$10)</f>
        <v/>
      </c>
      <c r="J17" s="454">
        <f>IF(Data!J17="","",Data!J17*FXRates!$B$11)</f>
        <v/>
      </c>
      <c r="K17" s="454">
        <f>IF(Data!K17="","",Data!K17*FXRates!$B$12)</f>
        <v/>
      </c>
      <c r="L17" s="454">
        <f>IF(Data!L17="","",Data!L17*FXRates!$B$13)</f>
        <v/>
      </c>
    </row>
    <row r="18">
      <c r="A18" s="15" t="inlineStr">
        <is>
          <t>R&amp;D</t>
        </is>
      </c>
      <c r="B18" s="393">
        <f>IF(Data!B18="","",Data!B18*FXRates!$B$3)</f>
        <v/>
      </c>
      <c r="C18" s="393">
        <f>IF(Data!C18="","",Data!C18*FXRates!$B$4)</f>
        <v/>
      </c>
      <c r="D18" s="393">
        <f>IF(Data!D18="","",Data!D18*FXRates!$B$5)</f>
        <v/>
      </c>
      <c r="E18" s="393">
        <f>IF(Data!E18="","",Data!E18*FXRates!$B$6)</f>
        <v/>
      </c>
      <c r="F18" s="393">
        <f>IF(Data!F18="","",Data!F18*FXRates!$B$7)</f>
        <v/>
      </c>
      <c r="G18" s="393">
        <f>IF(Data!G18="","",Data!G18*FXRates!$B$8)</f>
        <v/>
      </c>
      <c r="H18" s="393">
        <f>IF(Data!H18="","",Data!H18*FXRates!$B$9)</f>
        <v/>
      </c>
      <c r="I18" s="393">
        <f>IF(Data!I18="","",Data!I18*FXRates!$B$10)</f>
        <v/>
      </c>
      <c r="J18" s="393">
        <f>IF(Data!J18="","",Data!J18*FXRates!$B$11)</f>
        <v/>
      </c>
      <c r="K18" s="393">
        <f>IF(Data!K18="","",Data!K18*FXRates!$B$12)</f>
        <v/>
      </c>
      <c r="L18" s="393">
        <f>IF(Data!L18="","",Data!L18*FXRates!$B$13)</f>
        <v/>
      </c>
    </row>
    <row r="19">
      <c r="A19" s="17" t="inlineStr">
        <is>
          <t>Total OpEx (excl. COGS)</t>
        </is>
      </c>
      <c r="B19" s="91">
        <f>IF(Data!B19="","",Data!B19*FXRates!$B$3)</f>
        <v/>
      </c>
      <c r="C19" s="91">
        <f>IF(Data!C19="","",Data!C19*FXRates!$B$4)</f>
        <v/>
      </c>
      <c r="D19" s="91">
        <f>IF(Data!D19="","",Data!D19*FXRates!$B$5)</f>
        <v/>
      </c>
      <c r="E19" s="91">
        <f>IF(Data!E19="","",Data!E19*FXRates!$B$6)</f>
        <v/>
      </c>
      <c r="F19" s="91">
        <f>IF(Data!F19="","",Data!F19*FXRates!$B$7)</f>
        <v/>
      </c>
      <c r="G19" s="91">
        <f>IF(Data!G19="","",Data!G19*FXRates!$B$8)</f>
        <v/>
      </c>
      <c r="H19" s="91">
        <f>IF(Data!H19="","",Data!H19*FXRates!$B$9)</f>
        <v/>
      </c>
      <c r="I19" s="91">
        <f>IF(Data!I19="","",Data!I19*FXRates!$B$10)</f>
        <v/>
      </c>
      <c r="J19" s="91">
        <f>IF(Data!J19="","",Data!J19*FXRates!$B$11)</f>
        <v/>
      </c>
      <c r="K19" s="91">
        <f>IF(Data!K19="","",Data!K19*FXRates!$B$12)</f>
        <v/>
      </c>
      <c r="L19" s="91">
        <f>IF(Data!L19="","",Data!L19*FXRates!$B$13)</f>
        <v/>
      </c>
    </row>
    <row r="20">
      <c r="A20" s="15" t="inlineStr">
        <is>
          <t>EBITDA</t>
        </is>
      </c>
      <c r="B20" s="448">
        <f>IF(Data!B20="","",Data!B20*FXRates!$B$3)</f>
        <v/>
      </c>
      <c r="C20" s="448">
        <f>IF(Data!C20="","",Data!C20*FXRates!$B$4)</f>
        <v/>
      </c>
      <c r="D20" s="448">
        <f>IF(Data!D20="","",Data!D20*FXRates!$B$5)</f>
        <v/>
      </c>
      <c r="E20" s="448">
        <f>IF(Data!E20="","",Data!E20*FXRates!$B$6)</f>
        <v/>
      </c>
      <c r="F20" s="448">
        <f>IF(Data!F20="","",Data!F20*FXRates!$B$7)</f>
        <v/>
      </c>
      <c r="G20" s="448">
        <f>IF(Data!G20="","",Data!G20*FXRates!$B$8)</f>
        <v/>
      </c>
      <c r="H20" s="448">
        <f>IF(Data!H20="","",Data!H20*FXRates!$B$9)</f>
        <v/>
      </c>
      <c r="I20" s="448">
        <f>IF(Data!I20="","",Data!I20*FXRates!$B$10)</f>
        <v/>
      </c>
      <c r="J20" s="448">
        <f>IF(Data!J20="","",Data!J20*FXRates!$B$11)</f>
        <v/>
      </c>
      <c r="K20" s="448">
        <f>IF(Data!K20="","",Data!K20*FXRates!$B$12)</f>
        <v/>
      </c>
      <c r="L20" s="448">
        <f>IF(Data!L20="","",Data!L20*FXRates!$B$13)</f>
        <v/>
      </c>
    </row>
    <row r="21">
      <c r="A21" s="17" t="inlineStr">
        <is>
          <t>D&amp;A</t>
        </is>
      </c>
      <c r="B21" s="454">
        <f>IF(Data!B21="","",Data!B21*FXRates!$B$3)</f>
        <v/>
      </c>
      <c r="C21" s="454">
        <f>IF(Data!C21="","",Data!C21*FXRates!$B$4)</f>
        <v/>
      </c>
      <c r="D21" s="454">
        <f>IF(Data!D21="","",Data!D21*FXRates!$B$5)</f>
        <v/>
      </c>
      <c r="E21" s="454">
        <f>IF(Data!E21="","",Data!E21*FXRates!$B$6)</f>
        <v/>
      </c>
      <c r="F21" s="454">
        <f>IF(Data!F21="","",Data!F21*FXRates!$B$7)</f>
        <v/>
      </c>
      <c r="G21" s="454">
        <f>IF(Data!G21="","",Data!G21*FXRates!$B$8)</f>
        <v/>
      </c>
      <c r="H21" s="454">
        <f>IF(Data!H21="","",Data!H21*FXRates!$B$9)</f>
        <v/>
      </c>
      <c r="I21" s="454">
        <f>IF(Data!I21="","",Data!I21*FXRates!$B$10)</f>
        <v/>
      </c>
      <c r="J21" s="454">
        <f>IF(Data!J21="","",Data!J21*FXRates!$B$11)</f>
        <v/>
      </c>
      <c r="K21" s="454">
        <f>IF(Data!K21="","",Data!K21*FXRates!$B$12)</f>
        <v/>
      </c>
      <c r="L21" s="454">
        <f>IF(Data!L21="","",Data!L21*FXRates!$B$13)</f>
        <v/>
      </c>
    </row>
    <row r="22">
      <c r="A22" s="15" t="inlineStr">
        <is>
          <t>EBIT (Operating Income)</t>
        </is>
      </c>
      <c r="B22" s="92">
        <f>IF(Data!B22="","",Data!B22*FXRates!$B$3)</f>
        <v/>
      </c>
      <c r="C22" s="92">
        <f>IF(Data!C22="","",Data!C22*FXRates!$B$4)</f>
        <v/>
      </c>
      <c r="D22" s="92">
        <f>IF(Data!D22="","",Data!D22*FXRates!$B$5)</f>
        <v/>
      </c>
      <c r="E22" s="92">
        <f>IF(Data!E22="","",Data!E22*FXRates!$B$6)</f>
        <v/>
      </c>
      <c r="F22" s="92">
        <f>IF(Data!F22="","",Data!F22*FXRates!$B$7)</f>
        <v/>
      </c>
      <c r="G22" s="92">
        <f>IF(Data!G22="","",Data!G22*FXRates!$B$8)</f>
        <v/>
      </c>
      <c r="H22" s="92">
        <f>IF(Data!H22="","",Data!H22*FXRates!$B$9)</f>
        <v/>
      </c>
      <c r="I22" s="92">
        <f>IF(Data!I22="","",Data!I22*FXRates!$B$10)</f>
        <v/>
      </c>
      <c r="J22" s="92">
        <f>IF(Data!J22="","",Data!J22*FXRates!$B$11)</f>
        <v/>
      </c>
      <c r="K22" s="92">
        <f>IF(Data!K22="","",Data!K22*FXRates!$B$12)</f>
        <v/>
      </c>
      <c r="L22" s="92">
        <f>IF(Data!L22="","",Data!L22*FXRates!$B$13)</f>
        <v/>
      </c>
    </row>
    <row r="23">
      <c r="A23" s="17" t="inlineStr">
        <is>
          <t>Interest Expense</t>
        </is>
      </c>
      <c r="B23" s="454">
        <f>IF(Data!B23="","",Data!B23*FXRates!$B$3)</f>
        <v/>
      </c>
      <c r="C23" s="454">
        <f>IF(Data!C23="","",Data!C23*FXRates!$B$4)</f>
        <v/>
      </c>
      <c r="D23" s="454">
        <f>IF(Data!D23="","",Data!D23*FXRates!$B$5)</f>
        <v/>
      </c>
      <c r="E23" s="454">
        <f>IF(Data!E23="","",Data!E23*FXRates!$B$6)</f>
        <v/>
      </c>
      <c r="F23" s="454">
        <f>IF(Data!F23="","",Data!F23*FXRates!$B$7)</f>
        <v/>
      </c>
      <c r="G23" s="454">
        <f>IF(Data!G23="","",Data!G23*FXRates!$B$8)</f>
        <v/>
      </c>
      <c r="H23" s="454">
        <f>IF(Data!H23="","",Data!H23*FXRates!$B$9)</f>
        <v/>
      </c>
      <c r="I23" s="454">
        <f>IF(Data!I23="","",Data!I23*FXRates!$B$10)</f>
        <v/>
      </c>
      <c r="J23" s="454">
        <f>IF(Data!J23="","",Data!J23*FXRates!$B$11)</f>
        <v/>
      </c>
      <c r="K23" s="454">
        <f>IF(Data!K23="","",Data!K23*FXRates!$B$12)</f>
        <v/>
      </c>
      <c r="L23" s="454">
        <f>IF(Data!L23="","",Data!L23*FXRates!$B$13)</f>
        <v/>
      </c>
    </row>
    <row r="24">
      <c r="A24" s="15" t="inlineStr">
        <is>
          <t>Pre-Tax Income</t>
        </is>
      </c>
      <c r="B24" s="92">
        <f>IF(Data!B24="","",Data!B24*FXRates!$B$3)</f>
        <v/>
      </c>
      <c r="C24" s="92">
        <f>IF(Data!C24="","",Data!C24*FXRates!$B$4)</f>
        <v/>
      </c>
      <c r="D24" s="92">
        <f>IF(Data!D24="","",Data!D24*FXRates!$B$5)</f>
        <v/>
      </c>
      <c r="E24" s="92">
        <f>IF(Data!E24="","",Data!E24*FXRates!$B$6)</f>
        <v/>
      </c>
      <c r="F24" s="92">
        <f>IF(Data!F24="","",Data!F24*FXRates!$B$7)</f>
        <v/>
      </c>
      <c r="G24" s="92">
        <f>IF(Data!G24="","",Data!G24*FXRates!$B$8)</f>
        <v/>
      </c>
      <c r="H24" s="92">
        <f>IF(Data!H24="","",Data!H24*FXRates!$B$9)</f>
        <v/>
      </c>
      <c r="I24" s="92">
        <f>IF(Data!I24="","",Data!I24*FXRates!$B$10)</f>
        <v/>
      </c>
      <c r="J24" s="92">
        <f>IF(Data!J24="","",Data!J24*FXRates!$B$11)</f>
        <v/>
      </c>
      <c r="K24" s="92">
        <f>IF(Data!K24="","",Data!K24*FXRates!$B$12)</f>
        <v/>
      </c>
      <c r="L24" s="92">
        <f>IF(Data!L24="","",Data!L24*FXRates!$B$13)</f>
        <v/>
      </c>
    </row>
    <row r="25">
      <c r="A25" s="17" t="inlineStr">
        <is>
          <t>Tax Expense</t>
        </is>
      </c>
      <c r="B25" s="448">
        <f>IF(Data!B25="","",Data!B25*FXRates!$B$3)</f>
        <v/>
      </c>
      <c r="C25" s="448">
        <f>IF(Data!C25="","",Data!C25*FXRates!$B$4)</f>
        <v/>
      </c>
      <c r="D25" s="448">
        <f>IF(Data!D25="","",Data!D25*FXRates!$B$5)</f>
        <v/>
      </c>
      <c r="E25" s="448">
        <f>IF(Data!E25="","",Data!E25*FXRates!$B$6)</f>
        <v/>
      </c>
      <c r="F25" s="448">
        <f>IF(Data!F25="","",Data!F25*FXRates!$B$7)</f>
        <v/>
      </c>
      <c r="G25" s="448">
        <f>IF(Data!G25="","",Data!G25*FXRates!$B$8)</f>
        <v/>
      </c>
      <c r="H25" s="448">
        <f>IF(Data!H25="","",Data!H25*FXRates!$B$9)</f>
        <v/>
      </c>
      <c r="I25" s="448">
        <f>IF(Data!I25="","",Data!I25*FXRates!$B$10)</f>
        <v/>
      </c>
      <c r="J25" s="448">
        <f>IF(Data!J25="","",Data!J25*FXRates!$B$11)</f>
        <v/>
      </c>
      <c r="K25" s="448">
        <f>IF(Data!K25="","",Data!K25*FXRates!$B$12)</f>
        <v/>
      </c>
      <c r="L25" s="448">
        <f>IF(Data!L25="","",Data!L25*FXRates!$B$13)</f>
        <v/>
      </c>
    </row>
    <row r="26">
      <c r="A26" s="15" t="inlineStr">
        <is>
          <t>Net Income</t>
        </is>
      </c>
      <c r="B26" s="393">
        <f>IF(Data!B26="","",Data!B26*FXRates!$B$3)</f>
        <v/>
      </c>
      <c r="C26" s="393">
        <f>IF(Data!C26="","",Data!C26*FXRates!$B$4)</f>
        <v/>
      </c>
      <c r="D26" s="393">
        <f>IF(Data!D26="","",Data!D26*FXRates!$B$5)</f>
        <v/>
      </c>
      <c r="E26" s="393">
        <f>IF(Data!E26="","",Data!E26*FXRates!$B$6)</f>
        <v/>
      </c>
      <c r="F26" s="393">
        <f>IF(Data!F26="","",Data!F26*FXRates!$B$7)</f>
        <v/>
      </c>
      <c r="G26" s="393">
        <f>IF(Data!G26="","",Data!G26*FXRates!$B$8)</f>
        <v/>
      </c>
      <c r="H26" s="393">
        <f>IF(Data!H26="","",Data!H26*FXRates!$B$9)</f>
        <v/>
      </c>
      <c r="I26" s="393">
        <f>IF(Data!I26="","",Data!I26*FXRates!$B$10)</f>
        <v/>
      </c>
      <c r="J26" s="393">
        <f>IF(Data!J26="","",Data!J26*FXRates!$B$11)</f>
        <v/>
      </c>
      <c r="K26" s="393">
        <f>IF(Data!K26="","",Data!K26*FXRates!$B$12)</f>
        <v/>
      </c>
      <c r="L26" s="393">
        <f>IF(Data!L26="","",Data!L26*FXRates!$B$13)</f>
        <v/>
      </c>
    </row>
    <row r="27">
      <c r="A27" s="17" t="inlineStr">
        <is>
          <t>Diluted EPS</t>
        </is>
      </c>
      <c r="B27" s="455">
        <f>IF(Data!B27="","",Data!B27*FXRates!$B$3)</f>
        <v/>
      </c>
      <c r="C27" s="455">
        <f>IF(Data!C27="","",Data!C27*FXRates!$B$4)</f>
        <v/>
      </c>
      <c r="D27" s="455">
        <f>IF(Data!D27="","",Data!D27*FXRates!$B$5)</f>
        <v/>
      </c>
      <c r="E27" s="455">
        <f>IF(Data!E27="","",Data!E27*FXRates!$B$6)</f>
        <v/>
      </c>
      <c r="F27" s="455">
        <f>IF(Data!F27="","",Data!F27*FXRates!$B$7)</f>
        <v/>
      </c>
      <c r="G27" s="455">
        <f>IF(Data!G27="","",Data!G27*FXRates!$B$8)</f>
        <v/>
      </c>
      <c r="H27" s="455">
        <f>IF(Data!H27="","",Data!H27*FXRates!$B$9)</f>
        <v/>
      </c>
      <c r="I27" s="455">
        <f>IF(Data!I27="","",Data!I27*FXRates!$B$10)</f>
        <v/>
      </c>
      <c r="J27" s="455">
        <f>IF(Data!J27="","",Data!J27*FXRates!$B$11)</f>
        <v/>
      </c>
      <c r="K27" s="455">
        <f>IF(Data!K27="","",Data!K27*FXRates!$B$12)</f>
        <v/>
      </c>
      <c r="L27" s="455">
        <f>IF(Data!L27="","",Data!L27*FXRates!$B$13)</f>
        <v/>
      </c>
    </row>
    <row r="28">
      <c r="A28" s="15" t="inlineStr">
        <is>
          <t>Diluted Shares Out. (M)</t>
        </is>
      </c>
      <c r="B28" s="442">
        <f>IF(Data!B28="","",Data!B28)</f>
        <v/>
      </c>
      <c r="C28" s="442">
        <f>IF(Data!C28="","",Data!C28)</f>
        <v/>
      </c>
      <c r="D28" s="442">
        <f>IF(Data!D28="","",Data!D28)</f>
        <v/>
      </c>
      <c r="E28" s="442">
        <f>IF(Data!E28="","",Data!E28)</f>
        <v/>
      </c>
      <c r="F28" s="442">
        <f>IF(Data!F28="","",Data!F28)</f>
        <v/>
      </c>
      <c r="G28" s="442">
        <f>IF(Data!G28="","",Data!G28)</f>
        <v/>
      </c>
      <c r="H28" s="442">
        <f>IF(Data!H28="","",Data!H28)</f>
        <v/>
      </c>
      <c r="I28" s="442">
        <f>IF(Data!I28="","",Data!I28)</f>
        <v/>
      </c>
      <c r="J28" s="442">
        <f>IF(Data!J28="","",Data!J28)</f>
        <v/>
      </c>
      <c r="K28" s="442">
        <f>IF(Data!K28="","",Data!K28)</f>
        <v/>
      </c>
      <c r="L28" s="442">
        <f>IF(Data!L28="","",Data!L28)</f>
        <v/>
      </c>
    </row>
    <row r="29">
      <c r="A29" s="2" t="n"/>
      <c r="B29" s="451">
        <f>IF(Data!B29="","",Data!B29*FXRates!$B$3)</f>
        <v/>
      </c>
      <c r="C29" s="451">
        <f>IF(Data!C29="","",Data!C29*FXRates!$B$4)</f>
        <v/>
      </c>
      <c r="D29" s="451">
        <f>IF(Data!D29="","",Data!D29*FXRates!$B$5)</f>
        <v/>
      </c>
      <c r="E29" s="451">
        <f>IF(Data!E29="","",Data!E29*FXRates!$B$6)</f>
        <v/>
      </c>
      <c r="F29" s="451">
        <f>IF(Data!F29="","",Data!F29*FXRates!$B$7)</f>
        <v/>
      </c>
      <c r="G29" s="451">
        <f>IF(Data!G29="","",Data!G29*FXRates!$B$8)</f>
        <v/>
      </c>
      <c r="H29" s="451">
        <f>IF(Data!H29="","",Data!H29*FXRates!$B$9)</f>
        <v/>
      </c>
      <c r="I29" s="451">
        <f>IF(Data!I29="","",Data!I29*FXRates!$B$10)</f>
        <v/>
      </c>
      <c r="J29" s="451">
        <f>IF(Data!J29="","",Data!J29*FXRates!$B$11)</f>
        <v/>
      </c>
      <c r="K29" s="451">
        <f>IF(Data!K29="","",Data!K29*FXRates!$B$12)</f>
        <v/>
      </c>
      <c r="L29" s="451">
        <f>IF(Data!L29="","",Data!L29*FXRates!$B$13)</f>
        <v/>
      </c>
    </row>
    <row r="30">
      <c r="A30" s="30" t="inlineStr">
        <is>
          <t>BALANCE SHEET (USD M — translated)</t>
        </is>
      </c>
      <c r="B30" s="457">
        <f>IF(Data!B30="","",Data!B30*FXRates!$B$3)</f>
        <v/>
      </c>
      <c r="C30" s="457">
        <f>IF(Data!C30="","",Data!C30*FXRates!$B$4)</f>
        <v/>
      </c>
      <c r="D30" s="457">
        <f>IF(Data!D30="","",Data!D30*FXRates!$B$5)</f>
        <v/>
      </c>
      <c r="E30" s="457">
        <f>IF(Data!E30="","",Data!E30*FXRates!$B$6)</f>
        <v/>
      </c>
      <c r="F30" s="457">
        <f>IF(Data!F30="","",Data!F30*FXRates!$B$7)</f>
        <v/>
      </c>
      <c r="G30" s="457">
        <f>IF(Data!G30="","",Data!G30*FXRates!$B$8)</f>
        <v/>
      </c>
      <c r="H30" s="457">
        <f>IF(Data!H30="","",Data!H30*FXRates!$B$9)</f>
        <v/>
      </c>
      <c r="I30" s="457">
        <f>IF(Data!I30="","",Data!I30*FXRates!$B$10)</f>
        <v/>
      </c>
      <c r="J30" s="457">
        <f>IF(Data!J30="","",Data!J30*FXRates!$B$11)</f>
        <v/>
      </c>
      <c r="K30" s="457">
        <f>IF(Data!K30="","",Data!K30*FXRates!$B$12)</f>
        <v/>
      </c>
      <c r="L30" s="457">
        <f>IF(Data!L30="","",Data!L30*FXRates!$B$13)</f>
        <v/>
      </c>
    </row>
    <row r="31">
      <c r="A31" s="14" t="n"/>
      <c r="B31" s="450">
        <f>IF(Data!B31="","",Data!B31*FXRates!$B$3)</f>
        <v/>
      </c>
      <c r="C31" s="450">
        <f>IF(Data!C31="","",Data!C31*FXRates!$B$4)</f>
        <v/>
      </c>
      <c r="D31" s="450">
        <f>IF(Data!D31="","",Data!D31*FXRates!$B$5)</f>
        <v/>
      </c>
      <c r="E31" s="450">
        <f>IF(Data!E31="","",Data!E31*FXRates!$B$6)</f>
        <v/>
      </c>
      <c r="F31" s="450">
        <f>IF(Data!F31="","",Data!F31*FXRates!$B$7)</f>
        <v/>
      </c>
      <c r="G31" s="450">
        <f>IF(Data!G31="","",Data!G31*FXRates!$B$8)</f>
        <v/>
      </c>
      <c r="H31" s="450">
        <f>IF(Data!H31="","",Data!H31*FXRates!$B$9)</f>
        <v/>
      </c>
      <c r="I31" s="450">
        <f>IF(Data!I31="","",Data!I31*FXRates!$B$10)</f>
        <v/>
      </c>
      <c r="J31" s="450">
        <f>IF(Data!J31="","",Data!J31*FXRates!$B$11)</f>
        <v/>
      </c>
      <c r="K31" s="450">
        <f>IF(Data!K31="","",Data!K31*FXRates!$B$12)</f>
        <v/>
      </c>
      <c r="L31" s="450">
        <f>IF(Data!L31="","",Data!L31*FXRates!$B$13)</f>
        <v/>
      </c>
    </row>
    <row r="32">
      <c r="A32" s="15" t="inlineStr">
        <is>
          <t>Total Cash &amp; Equivalents</t>
        </is>
      </c>
      <c r="B32" s="393">
        <f>IF(Data!B32="","",Data!B32*FXRates!$C$3)</f>
        <v/>
      </c>
      <c r="C32" s="393">
        <f>IF(Data!C32="","",Data!C32*FXRates!$C$4)</f>
        <v/>
      </c>
      <c r="D32" s="393">
        <f>IF(Data!D32="","",Data!D32*FXRates!$C$5)</f>
        <v/>
      </c>
      <c r="E32" s="393">
        <f>IF(Data!E32="","",Data!E32*FXRates!$C$6)</f>
        <v/>
      </c>
      <c r="F32" s="393">
        <f>IF(Data!F32="","",Data!F32*FXRates!$C$7)</f>
        <v/>
      </c>
      <c r="G32" s="393">
        <f>IF(Data!G32="","",Data!G32*FXRates!$C$8)</f>
        <v/>
      </c>
      <c r="H32" s="393">
        <f>IF(Data!H32="","",Data!H32*FXRates!$C$9)</f>
        <v/>
      </c>
      <c r="I32" s="393">
        <f>IF(Data!I32="","",Data!I32*FXRates!$C$10)</f>
        <v/>
      </c>
      <c r="J32" s="393">
        <f>IF(Data!J32="","",Data!J32*FXRates!$C$11)</f>
        <v/>
      </c>
      <c r="K32" s="393">
        <f>IF(Data!K32="","",Data!K32*FXRates!$C$12)</f>
        <v/>
      </c>
      <c r="L32" s="393">
        <f>IF(Data!L32="","",Data!L32*FXRates!$C$13)</f>
        <v/>
      </c>
    </row>
    <row r="33">
      <c r="A33" s="17" t="inlineStr">
        <is>
          <t>Short-term Debt</t>
        </is>
      </c>
      <c r="B33" s="454">
        <f>IF(Data!B33="","",Data!B33*FXRates!$C$3)</f>
        <v/>
      </c>
      <c r="C33" s="454">
        <f>IF(Data!C33="","",Data!C33*FXRates!$C$4)</f>
        <v/>
      </c>
      <c r="D33" s="454">
        <f>IF(Data!D33="","",Data!D33*FXRates!$C$5)</f>
        <v/>
      </c>
      <c r="E33" s="454">
        <f>IF(Data!E33="","",Data!E33*FXRates!$C$6)</f>
        <v/>
      </c>
      <c r="F33" s="454">
        <f>IF(Data!F33="","",Data!F33*FXRates!$C$7)</f>
        <v/>
      </c>
      <c r="G33" s="454">
        <f>IF(Data!G33="","",Data!G33*FXRates!$C$8)</f>
        <v/>
      </c>
      <c r="H33" s="454">
        <f>IF(Data!H33="","",Data!H33*FXRates!$C$9)</f>
        <v/>
      </c>
      <c r="I33" s="454">
        <f>IF(Data!I33="","",Data!I33*FXRates!$C$10)</f>
        <v/>
      </c>
      <c r="J33" s="454">
        <f>IF(Data!J33="","",Data!J33*FXRates!$C$11)</f>
        <v/>
      </c>
      <c r="K33" s="454">
        <f>IF(Data!K33="","",Data!K33*FXRates!$C$12)</f>
        <v/>
      </c>
      <c r="L33" s="454">
        <f>IF(Data!L33="","",Data!L33*FXRates!$C$13)</f>
        <v/>
      </c>
    </row>
    <row r="34">
      <c r="A34" s="15" t="inlineStr">
        <is>
          <t>Long-term Debt</t>
        </is>
      </c>
      <c r="B34" s="393">
        <f>IF(Data!B34="","",Data!B34*FXRates!$C$3)</f>
        <v/>
      </c>
      <c r="C34" s="393">
        <f>IF(Data!C34="","",Data!C34*FXRates!$C$4)</f>
        <v/>
      </c>
      <c r="D34" s="393">
        <f>IF(Data!D34="","",Data!D34*FXRates!$C$5)</f>
        <v/>
      </c>
      <c r="E34" s="393">
        <f>IF(Data!E34="","",Data!E34*FXRates!$C$6)</f>
        <v/>
      </c>
      <c r="F34" s="393">
        <f>IF(Data!F34="","",Data!F34*FXRates!$C$7)</f>
        <v/>
      </c>
      <c r="G34" s="393">
        <f>IF(Data!G34="","",Data!G34*FXRates!$C$8)</f>
        <v/>
      </c>
      <c r="H34" s="393">
        <f>IF(Data!H34="","",Data!H34*FXRates!$C$9)</f>
        <v/>
      </c>
      <c r="I34" s="393">
        <f>IF(Data!I34="","",Data!I34*FXRates!$C$10)</f>
        <v/>
      </c>
      <c r="J34" s="393">
        <f>IF(Data!J34="","",Data!J34*FXRates!$C$11)</f>
        <v/>
      </c>
      <c r="K34" s="393">
        <f>IF(Data!K34="","",Data!K34*FXRates!$C$12)</f>
        <v/>
      </c>
      <c r="L34" s="393">
        <f>IF(Data!L34="","",Data!L34*FXRates!$C$13)</f>
        <v/>
      </c>
    </row>
    <row r="35">
      <c r="A35" s="17" t="inlineStr">
        <is>
          <t>Total Debt</t>
        </is>
      </c>
      <c r="B35" s="445">
        <f>IF(Data!B35="","",Data!B35*FXRates!$C$3)</f>
        <v/>
      </c>
      <c r="C35" s="445">
        <f>IF(Data!C35="","",Data!C35*FXRates!$C$4)</f>
        <v/>
      </c>
      <c r="D35" s="445">
        <f>IF(Data!D35="","",Data!D35*FXRates!$C$5)</f>
        <v/>
      </c>
      <c r="E35" s="445">
        <f>IF(Data!E35="","",Data!E35*FXRates!$C$6)</f>
        <v/>
      </c>
      <c r="F35" s="445">
        <f>IF(Data!F35="","",Data!F35*FXRates!$C$7)</f>
        <v/>
      </c>
      <c r="G35" s="445">
        <f>IF(Data!G35="","",Data!G35*FXRates!$C$8)</f>
        <v/>
      </c>
      <c r="H35" s="445">
        <f>IF(Data!H35="","",Data!H35*FXRates!$C$9)</f>
        <v/>
      </c>
      <c r="I35" s="445">
        <f>IF(Data!I35="","",Data!I35*FXRates!$C$10)</f>
        <v/>
      </c>
      <c r="J35" s="445">
        <f>IF(Data!J35="","",Data!J35*FXRates!$C$11)</f>
        <v/>
      </c>
      <c r="K35" s="445">
        <f>IF(Data!K35="","",Data!K35*FXRates!$C$12)</f>
        <v/>
      </c>
      <c r="L35" s="445">
        <f>IF(Data!L35="","",Data!L35*FXRates!$C$13)</f>
        <v/>
      </c>
    </row>
    <row r="36">
      <c r="A36" s="15" t="inlineStr">
        <is>
          <t>Net Debt</t>
        </is>
      </c>
      <c r="B36" s="445">
        <f>IF(Data!B36="","",Data!B36*FXRates!$C$3)</f>
        <v/>
      </c>
      <c r="C36" s="445">
        <f>IF(Data!C36="","",Data!C36*FXRates!$C$4)</f>
        <v/>
      </c>
      <c r="D36" s="445">
        <f>IF(Data!D36="","",Data!D36*FXRates!$C$5)</f>
        <v/>
      </c>
      <c r="E36" s="445">
        <f>IF(Data!E36="","",Data!E36*FXRates!$C$6)</f>
        <v/>
      </c>
      <c r="F36" s="445">
        <f>IF(Data!F36="","",Data!F36*FXRates!$C$7)</f>
        <v/>
      </c>
      <c r="G36" s="445">
        <f>IF(Data!G36="","",Data!G36*FXRates!$C$8)</f>
        <v/>
      </c>
      <c r="H36" s="445">
        <f>IF(Data!H36="","",Data!H36*FXRates!$C$9)</f>
        <v/>
      </c>
      <c r="I36" s="445">
        <f>IF(Data!I36="","",Data!I36*FXRates!$C$10)</f>
        <v/>
      </c>
      <c r="J36" s="445">
        <f>IF(Data!J36="","",Data!J36*FXRates!$C$11)</f>
        <v/>
      </c>
      <c r="K36" s="445">
        <f>IF(Data!K36="","",Data!K36*FXRates!$C$12)</f>
        <v/>
      </c>
      <c r="L36" s="445">
        <f>IF(Data!L36="","",Data!L36*FXRates!$C$13)</f>
        <v/>
      </c>
    </row>
    <row r="37">
      <c r="A37" s="17" t="inlineStr">
        <is>
          <t>Total Current Assets</t>
        </is>
      </c>
      <c r="B37" s="454">
        <f>IF(Data!B37="","",Data!B37*FXRates!$C$3)</f>
        <v/>
      </c>
      <c r="C37" s="454">
        <f>IF(Data!C37="","",Data!C37*FXRates!$C$4)</f>
        <v/>
      </c>
      <c r="D37" s="454">
        <f>IF(Data!D37="","",Data!D37*FXRates!$C$5)</f>
        <v/>
      </c>
      <c r="E37" s="454">
        <f>IF(Data!E37="","",Data!E37*FXRates!$C$6)</f>
        <v/>
      </c>
      <c r="F37" s="454">
        <f>IF(Data!F37="","",Data!F37*FXRates!$C$7)</f>
        <v/>
      </c>
      <c r="G37" s="454">
        <f>IF(Data!G37="","",Data!G37*FXRates!$C$8)</f>
        <v/>
      </c>
      <c r="H37" s="454">
        <f>IF(Data!H37="","",Data!H37*FXRates!$C$9)</f>
        <v/>
      </c>
      <c r="I37" s="454">
        <f>IF(Data!I37="","",Data!I37*FXRates!$C$10)</f>
        <v/>
      </c>
      <c r="J37" s="454">
        <f>IF(Data!J37="","",Data!J37*FXRates!$C$11)</f>
        <v/>
      </c>
      <c r="K37" s="454">
        <f>IF(Data!K37="","",Data!K37*FXRates!$C$12)</f>
        <v/>
      </c>
      <c r="L37" s="454">
        <f>IF(Data!L37="","",Data!L37*FXRates!$C$13)</f>
        <v/>
      </c>
    </row>
    <row r="38">
      <c r="A38" s="15" t="inlineStr">
        <is>
          <t>Total Current Liabilities</t>
        </is>
      </c>
      <c r="B38" s="393">
        <f>IF(Data!B38="","",Data!B38*FXRates!$C$3)</f>
        <v/>
      </c>
      <c r="C38" s="393">
        <f>IF(Data!C38="","",Data!C38*FXRates!$C$4)</f>
        <v/>
      </c>
      <c r="D38" s="393">
        <f>IF(Data!D38="","",Data!D38*FXRates!$C$5)</f>
        <v/>
      </c>
      <c r="E38" s="393">
        <f>IF(Data!E38="","",Data!E38*FXRates!$C$6)</f>
        <v/>
      </c>
      <c r="F38" s="393">
        <f>IF(Data!F38="","",Data!F38*FXRates!$C$7)</f>
        <v/>
      </c>
      <c r="G38" s="393">
        <f>IF(Data!G38="","",Data!G38*FXRates!$C$8)</f>
        <v/>
      </c>
      <c r="H38" s="393">
        <f>IF(Data!H38="","",Data!H38*FXRates!$C$9)</f>
        <v/>
      </c>
      <c r="I38" s="393">
        <f>IF(Data!I38="","",Data!I38*FXRates!$C$10)</f>
        <v/>
      </c>
      <c r="J38" s="393">
        <f>IF(Data!J38="","",Data!J38*FXRates!$C$11)</f>
        <v/>
      </c>
      <c r="K38" s="393">
        <f>IF(Data!K38="","",Data!K38*FXRates!$C$12)</f>
        <v/>
      </c>
      <c r="L38" s="393">
        <f>IF(Data!L38="","",Data!L38*FXRates!$C$13)</f>
        <v/>
      </c>
    </row>
    <row r="39">
      <c r="A39" s="17" t="inlineStr">
        <is>
          <t>Total Assets</t>
        </is>
      </c>
      <c r="B39" s="454">
        <f>IF(Data!B39="","",Data!B39*FXRates!$C$3)</f>
        <v/>
      </c>
      <c r="C39" s="454">
        <f>IF(Data!C39="","",Data!C39*FXRates!$C$4)</f>
        <v/>
      </c>
      <c r="D39" s="454">
        <f>IF(Data!D39="","",Data!D39*FXRates!$C$5)</f>
        <v/>
      </c>
      <c r="E39" s="454">
        <f>IF(Data!E39="","",Data!E39*FXRates!$C$6)</f>
        <v/>
      </c>
      <c r="F39" s="454">
        <f>IF(Data!F39="","",Data!F39*FXRates!$C$7)</f>
        <v/>
      </c>
      <c r="G39" s="454">
        <f>IF(Data!G39="","",Data!G39*FXRates!$C$8)</f>
        <v/>
      </c>
      <c r="H39" s="454">
        <f>IF(Data!H39="","",Data!H39*FXRates!$C$9)</f>
        <v/>
      </c>
      <c r="I39" s="454">
        <f>IF(Data!I39="","",Data!I39*FXRates!$C$10)</f>
        <v/>
      </c>
      <c r="J39" s="454">
        <f>IF(Data!J39="","",Data!J39*FXRates!$C$11)</f>
        <v/>
      </c>
      <c r="K39" s="454">
        <f>IF(Data!K39="","",Data!K39*FXRates!$C$12)</f>
        <v/>
      </c>
      <c r="L39" s="454">
        <f>IF(Data!L39="","",Data!L39*FXRates!$C$13)</f>
        <v/>
      </c>
    </row>
    <row r="40">
      <c r="A40" s="15" t="inlineStr">
        <is>
          <t>Total Liabilities</t>
        </is>
      </c>
      <c r="B40" s="448">
        <f>IF(Data!B40="","",Data!B40*FXRates!$C$3)</f>
        <v/>
      </c>
      <c r="C40" s="448">
        <f>IF(Data!C40="","",Data!C40*FXRates!$C$4)</f>
        <v/>
      </c>
      <c r="D40" s="448">
        <f>IF(Data!D40="","",Data!D40*FXRates!$C$5)</f>
        <v/>
      </c>
      <c r="E40" s="448">
        <f>IF(Data!E40="","",Data!E40*FXRates!$C$6)</f>
        <v/>
      </c>
      <c r="F40" s="448">
        <f>IF(Data!F40="","",Data!F40*FXRates!$C$7)</f>
        <v/>
      </c>
      <c r="G40" s="448">
        <f>IF(Data!G40="","",Data!G40*FXRates!$C$8)</f>
        <v/>
      </c>
      <c r="H40" s="448">
        <f>IF(Data!H40="","",Data!H40*FXRates!$C$9)</f>
        <v/>
      </c>
      <c r="I40" s="448">
        <f>IF(Data!I40="","",Data!I40*FXRates!$C$10)</f>
        <v/>
      </c>
      <c r="J40" s="448">
        <f>IF(Data!J40="","",Data!J40*FXRates!$C$11)</f>
        <v/>
      </c>
      <c r="K40" s="448">
        <f>IF(Data!K40="","",Data!K40*FXRates!$C$12)</f>
        <v/>
      </c>
      <c r="L40" s="448">
        <f>IF(Data!L40="","",Data!L40*FXRates!$C$13)</f>
        <v/>
      </c>
    </row>
    <row r="41">
      <c r="A41" s="17" t="inlineStr">
        <is>
          <t>Shareholders' Equity</t>
        </is>
      </c>
      <c r="B41" s="454">
        <f>IF(Data!B41="","",Data!B41*FXRates!$C$3)</f>
        <v/>
      </c>
      <c r="C41" s="454">
        <f>IF(Data!C41="","",Data!C41*FXRates!$C$4)</f>
        <v/>
      </c>
      <c r="D41" s="454">
        <f>IF(Data!D41="","",Data!D41*FXRates!$C$5)</f>
        <v/>
      </c>
      <c r="E41" s="454">
        <f>IF(Data!E41="","",Data!E41*FXRates!$C$6)</f>
        <v/>
      </c>
      <c r="F41" s="454">
        <f>IF(Data!F41="","",Data!F41*FXRates!$C$7)</f>
        <v/>
      </c>
      <c r="G41" s="454">
        <f>IF(Data!G41="","",Data!G41*FXRates!$C$8)</f>
        <v/>
      </c>
      <c r="H41" s="454">
        <f>IF(Data!H41="","",Data!H41*FXRates!$C$9)</f>
        <v/>
      </c>
      <c r="I41" s="454">
        <f>IF(Data!I41="","",Data!I41*FXRates!$C$10)</f>
        <v/>
      </c>
      <c r="J41" s="454">
        <f>IF(Data!J41="","",Data!J41*FXRates!$C$11)</f>
        <v/>
      </c>
      <c r="K41" s="454">
        <f>IF(Data!K41="","",Data!K41*FXRates!$C$12)</f>
        <v/>
      </c>
      <c r="L41" s="454">
        <f>IF(Data!L41="","",Data!L41*FXRates!$C$13)</f>
        <v/>
      </c>
    </row>
    <row r="42">
      <c r="A42" s="15" t="inlineStr">
        <is>
          <t>Minority Interest</t>
        </is>
      </c>
      <c r="B42" s="393">
        <f>IF(Data!B42="","",Data!B42*FXRates!$C$3)</f>
        <v/>
      </c>
      <c r="C42" s="393">
        <f>IF(Data!C42="","",Data!C42*FXRates!$C$4)</f>
        <v/>
      </c>
      <c r="D42" s="393">
        <f>IF(Data!D42="","",Data!D42*FXRates!$C$5)</f>
        <v/>
      </c>
      <c r="E42" s="393">
        <f>IF(Data!E42="","",Data!E42*FXRates!$C$6)</f>
        <v/>
      </c>
      <c r="F42" s="393">
        <f>IF(Data!F42="","",Data!F42*FXRates!$C$7)</f>
        <v/>
      </c>
      <c r="G42" s="393">
        <f>IF(Data!G42="","",Data!G42*FXRates!$C$8)</f>
        <v/>
      </c>
      <c r="H42" s="393">
        <f>IF(Data!H42="","",Data!H42*FXRates!$C$9)</f>
        <v/>
      </c>
      <c r="I42" s="393">
        <f>IF(Data!I42="","",Data!I42*FXRates!$C$10)</f>
        <v/>
      </c>
      <c r="J42" s="393">
        <f>IF(Data!J42="","",Data!J42*FXRates!$C$11)</f>
        <v/>
      </c>
      <c r="K42" s="393">
        <f>IF(Data!K42="","",Data!K42*FXRates!$C$12)</f>
        <v/>
      </c>
      <c r="L42" s="393">
        <f>IF(Data!L42="","",Data!L42*FXRates!$C$13)</f>
        <v/>
      </c>
    </row>
    <row r="43">
      <c r="A43" s="17" t="inlineStr">
        <is>
          <t>Intangible Assets &amp; Goodwill</t>
        </is>
      </c>
      <c r="B43" s="454">
        <f>IF(Data!B43="","",Data!B43*FXRates!$C$3)</f>
        <v/>
      </c>
      <c r="C43" s="454">
        <f>IF(Data!C43="","",Data!C43*FXRates!$C$4)</f>
        <v/>
      </c>
      <c r="D43" s="454">
        <f>IF(Data!D43="","",Data!D43*FXRates!$C$5)</f>
        <v/>
      </c>
      <c r="E43" s="454">
        <f>IF(Data!E43="","",Data!E43*FXRates!$C$6)</f>
        <v/>
      </c>
      <c r="F43" s="454">
        <f>IF(Data!F43="","",Data!F43*FXRates!$C$7)</f>
        <v/>
      </c>
      <c r="G43" s="454">
        <f>IF(Data!G43="","",Data!G43*FXRates!$C$8)</f>
        <v/>
      </c>
      <c r="H43" s="454">
        <f>IF(Data!H43="","",Data!H43*FXRates!$C$9)</f>
        <v/>
      </c>
      <c r="I43" s="454">
        <f>IF(Data!I43="","",Data!I43*FXRates!$C$10)</f>
        <v/>
      </c>
      <c r="J43" s="454">
        <f>IF(Data!J43="","",Data!J43*FXRates!$C$11)</f>
        <v/>
      </c>
      <c r="K43" s="454">
        <f>IF(Data!K43="","",Data!K43*FXRates!$C$12)</f>
        <v/>
      </c>
      <c r="L43" s="454">
        <f>IF(Data!L43="","",Data!L43*FXRates!$C$13)</f>
        <v/>
      </c>
    </row>
    <row r="44">
      <c r="A44" s="15" t="inlineStr">
        <is>
          <t>PP&amp;E</t>
        </is>
      </c>
      <c r="B44" s="393">
        <f>IF(Data!B44="","",Data!B44*FXRates!$C$3)</f>
        <v/>
      </c>
      <c r="C44" s="393">
        <f>IF(Data!C44="","",Data!C44*FXRates!$C$4)</f>
        <v/>
      </c>
      <c r="D44" s="393">
        <f>IF(Data!D44="","",Data!D44*FXRates!$C$5)</f>
        <v/>
      </c>
      <c r="E44" s="393">
        <f>IF(Data!E44="","",Data!E44*FXRates!$C$6)</f>
        <v/>
      </c>
      <c r="F44" s="393">
        <f>IF(Data!F44="","",Data!F44*FXRates!$C$7)</f>
        <v/>
      </c>
      <c r="G44" s="393">
        <f>IF(Data!G44="","",Data!G44*FXRates!$C$8)</f>
        <v/>
      </c>
      <c r="H44" s="393">
        <f>IF(Data!H44="","",Data!H44*FXRates!$C$9)</f>
        <v/>
      </c>
      <c r="I44" s="393">
        <f>IF(Data!I44="","",Data!I44*FXRates!$C$10)</f>
        <v/>
      </c>
      <c r="J44" s="393">
        <f>IF(Data!J44="","",Data!J44*FXRates!$C$11)</f>
        <v/>
      </c>
      <c r="K44" s="393">
        <f>IF(Data!K44="","",Data!K44*FXRates!$C$12)</f>
        <v/>
      </c>
      <c r="L44" s="393">
        <f>IF(Data!L44="","",Data!L44*FXRates!$C$13)</f>
        <v/>
      </c>
    </row>
    <row r="45">
      <c r="A45" s="17" t="inlineStr">
        <is>
          <t>Receivables</t>
        </is>
      </c>
      <c r="B45" s="454">
        <f>IF(Data!B45="","",Data!B45*FXRates!$C$3)</f>
        <v/>
      </c>
      <c r="C45" s="454">
        <f>IF(Data!C45="","",Data!C45*FXRates!$C$4)</f>
        <v/>
      </c>
      <c r="D45" s="454">
        <f>IF(Data!D45="","",Data!D45*FXRates!$C$5)</f>
        <v/>
      </c>
      <c r="E45" s="454">
        <f>IF(Data!E45="","",Data!E45*FXRates!$C$6)</f>
        <v/>
      </c>
      <c r="F45" s="454">
        <f>IF(Data!F45="","",Data!F45*FXRates!$C$7)</f>
        <v/>
      </c>
      <c r="G45" s="454">
        <f>IF(Data!G45="","",Data!G45*FXRates!$C$8)</f>
        <v/>
      </c>
      <c r="H45" s="454">
        <f>IF(Data!H45="","",Data!H45*FXRates!$C$9)</f>
        <v/>
      </c>
      <c r="I45" s="454">
        <f>IF(Data!I45="","",Data!I45*FXRates!$C$10)</f>
        <v/>
      </c>
      <c r="J45" s="454">
        <f>IF(Data!J45="","",Data!J45*FXRates!$C$11)</f>
        <v/>
      </c>
      <c r="K45" s="454">
        <f>IF(Data!K45="","",Data!K45*FXRates!$C$12)</f>
        <v/>
      </c>
      <c r="L45" s="454">
        <f>IF(Data!L45="","",Data!L45*FXRates!$C$13)</f>
        <v/>
      </c>
    </row>
    <row r="46">
      <c r="A46" s="15" t="inlineStr">
        <is>
          <t>Payables</t>
        </is>
      </c>
      <c r="B46" s="393">
        <f>IF(Data!B46="","",Data!B46*FXRates!$C$3)</f>
        <v/>
      </c>
      <c r="C46" s="393">
        <f>IF(Data!C46="","",Data!C46*FXRates!$C$4)</f>
        <v/>
      </c>
      <c r="D46" s="393">
        <f>IF(Data!D46="","",Data!D46*FXRates!$C$5)</f>
        <v/>
      </c>
      <c r="E46" s="393">
        <f>IF(Data!E46="","",Data!E46*FXRates!$C$6)</f>
        <v/>
      </c>
      <c r="F46" s="393">
        <f>IF(Data!F46="","",Data!F46*FXRates!$C$7)</f>
        <v/>
      </c>
      <c r="G46" s="393">
        <f>IF(Data!G46="","",Data!G46*FXRates!$C$8)</f>
        <v/>
      </c>
      <c r="H46" s="393">
        <f>IF(Data!H46="","",Data!H46*FXRates!$C$9)</f>
        <v/>
      </c>
      <c r="I46" s="393">
        <f>IF(Data!I46="","",Data!I46*FXRates!$C$10)</f>
        <v/>
      </c>
      <c r="J46" s="393">
        <f>IF(Data!J46="","",Data!J46*FXRates!$C$11)</f>
        <v/>
      </c>
      <c r="K46" s="393">
        <f>IF(Data!K46="","",Data!K46*FXRates!$C$12)</f>
        <v/>
      </c>
      <c r="L46" s="393">
        <f>IF(Data!L46="","",Data!L46*FXRates!$C$13)</f>
        <v/>
      </c>
    </row>
    <row r="47">
      <c r="A47" s="17" t="inlineStr">
        <is>
          <t>Inventory</t>
        </is>
      </c>
      <c r="B47" s="454">
        <f>IF(Data!B47="","",Data!B47*FXRates!$C$3)</f>
        <v/>
      </c>
      <c r="C47" s="454">
        <f>IF(Data!C47="","",Data!C47*FXRates!$C$4)</f>
        <v/>
      </c>
      <c r="D47" s="454">
        <f>IF(Data!D47="","",Data!D47*FXRates!$C$5)</f>
        <v/>
      </c>
      <c r="E47" s="454">
        <f>IF(Data!E47="","",Data!E47*FXRates!$C$6)</f>
        <v/>
      </c>
      <c r="F47" s="454">
        <f>IF(Data!F47="","",Data!F47*FXRates!$C$7)</f>
        <v/>
      </c>
      <c r="G47" s="454">
        <f>IF(Data!G47="","",Data!G47*FXRates!$C$8)</f>
        <v/>
      </c>
      <c r="H47" s="454">
        <f>IF(Data!H47="","",Data!H47*FXRates!$C$9)</f>
        <v/>
      </c>
      <c r="I47" s="454">
        <f>IF(Data!I47="","",Data!I47*FXRates!$C$10)</f>
        <v/>
      </c>
      <c r="J47" s="454">
        <f>IF(Data!J47="","",Data!J47*FXRates!$C$11)</f>
        <v/>
      </c>
      <c r="K47" s="454">
        <f>IF(Data!K47="","",Data!K47*FXRates!$C$12)</f>
        <v/>
      </c>
      <c r="L47" s="454">
        <f>IF(Data!L47="","",Data!L47*FXRates!$C$13)</f>
        <v/>
      </c>
    </row>
    <row r="48">
      <c r="A48" s="10" t="inlineStr">
        <is>
          <t>Retained Earnings</t>
        </is>
      </c>
      <c r="B48" s="452">
        <f>IF(Data!B48="","",Data!B48*FXRates!$C$3)</f>
        <v/>
      </c>
      <c r="C48" s="452">
        <f>IF(Data!C48="","",Data!C48*FXRates!$C$4)</f>
        <v/>
      </c>
      <c r="D48" s="452">
        <f>IF(Data!D48="","",Data!D48*FXRates!$C$5)</f>
        <v/>
      </c>
      <c r="E48" s="452">
        <f>IF(Data!E48="","",Data!E48*FXRates!$C$6)</f>
        <v/>
      </c>
      <c r="F48" s="452">
        <f>IF(Data!F48="","",Data!F48*FXRates!$C$7)</f>
        <v/>
      </c>
      <c r="G48" s="452">
        <f>IF(Data!G48="","",Data!G48*FXRates!$C$8)</f>
        <v/>
      </c>
      <c r="H48" s="452">
        <f>IF(Data!H48="","",Data!H48*FXRates!$C$9)</f>
        <v/>
      </c>
      <c r="I48" s="452">
        <f>IF(Data!I48="","",Data!I48*FXRates!$C$10)</f>
        <v/>
      </c>
      <c r="J48" s="452">
        <f>IF(Data!J48="","",Data!J48*FXRates!$C$11)</f>
        <v/>
      </c>
      <c r="K48" s="452">
        <f>IF(Data!K48="","",Data!K48*FXRates!$C$12)</f>
        <v/>
      </c>
      <c r="L48" s="452">
        <f>IF(Data!L48="","",Data!L48*FXRates!$C$13)</f>
        <v/>
      </c>
    </row>
    <row r="49">
      <c r="A49" s="30" t="inlineStr">
        <is>
          <t>CASH FLOW STATEMENT (USD M — translated)</t>
        </is>
      </c>
      <c r="B49" s="457">
        <f>IF(Data!B49="","",Data!B49*FXRates!$B$3)</f>
        <v/>
      </c>
      <c r="C49" s="457">
        <f>IF(Data!C49="","",Data!C49*FXRates!$B$4)</f>
        <v/>
      </c>
      <c r="D49" s="457">
        <f>IF(Data!D49="","",Data!D49*FXRates!$B$5)</f>
        <v/>
      </c>
      <c r="E49" s="457">
        <f>IF(Data!E49="","",Data!E49*FXRates!$B$6)</f>
        <v/>
      </c>
      <c r="F49" s="457">
        <f>IF(Data!F49="","",Data!F49*FXRates!$B$7)</f>
        <v/>
      </c>
      <c r="G49" s="457">
        <f>IF(Data!G49="","",Data!G49*FXRates!$B$8)</f>
        <v/>
      </c>
      <c r="H49" s="457">
        <f>IF(Data!H49="","",Data!H49*FXRates!$B$9)</f>
        <v/>
      </c>
      <c r="I49" s="457">
        <f>IF(Data!I49="","",Data!I49*FXRates!$B$10)</f>
        <v/>
      </c>
      <c r="J49" s="457">
        <f>IF(Data!J49="","",Data!J49*FXRates!$B$11)</f>
        <v/>
      </c>
      <c r="K49" s="457">
        <f>IF(Data!K49="","",Data!K49*FXRates!$B$12)</f>
        <v/>
      </c>
      <c r="L49" s="457">
        <f>IF(Data!L49="","",Data!L49*FXRates!$B$13)</f>
        <v/>
      </c>
    </row>
    <row r="50">
      <c r="A50" s="14" t="n"/>
      <c r="B50" s="450">
        <f>IF(Data!B50="","",Data!B50*FXRates!$B$3)</f>
        <v/>
      </c>
      <c r="C50" s="450">
        <f>IF(Data!C50="","",Data!C50*FXRates!$B$4)</f>
        <v/>
      </c>
      <c r="D50" s="450">
        <f>IF(Data!D50="","",Data!D50*FXRates!$B$5)</f>
        <v/>
      </c>
      <c r="E50" s="450">
        <f>IF(Data!E50="","",Data!E50*FXRates!$B$6)</f>
        <v/>
      </c>
      <c r="F50" s="450">
        <f>IF(Data!F50="","",Data!F50*FXRates!$B$7)</f>
        <v/>
      </c>
      <c r="G50" s="450">
        <f>IF(Data!G50="","",Data!G50*FXRates!$B$8)</f>
        <v/>
      </c>
      <c r="H50" s="450">
        <f>IF(Data!H50="","",Data!H50*FXRates!$B$9)</f>
        <v/>
      </c>
      <c r="I50" s="450">
        <f>IF(Data!I50="","",Data!I50*FXRates!$B$10)</f>
        <v/>
      </c>
      <c r="J50" s="450">
        <f>IF(Data!J50="","",Data!J50*FXRates!$B$11)</f>
        <v/>
      </c>
      <c r="K50" s="450">
        <f>IF(Data!K50="","",Data!K50*FXRates!$B$12)</f>
        <v/>
      </c>
      <c r="L50" s="450">
        <f>IF(Data!L50="","",Data!L50*FXRates!$B$13)</f>
        <v/>
      </c>
    </row>
    <row r="51">
      <c r="A51" s="17" t="inlineStr">
        <is>
          <t>Cash from Operations</t>
        </is>
      </c>
      <c r="B51" s="454">
        <f>IF(Data!B51="","",Data!B51*FXRates!$B$3)</f>
        <v/>
      </c>
      <c r="C51" s="454">
        <f>IF(Data!C51="","",Data!C51*FXRates!$B$4)</f>
        <v/>
      </c>
      <c r="D51" s="454">
        <f>IF(Data!D51="","",Data!D51*FXRates!$B$5)</f>
        <v/>
      </c>
      <c r="E51" s="454">
        <f>IF(Data!E51="","",Data!E51*FXRates!$B$6)</f>
        <v/>
      </c>
      <c r="F51" s="454">
        <f>IF(Data!F51="","",Data!F51*FXRates!$B$7)</f>
        <v/>
      </c>
      <c r="G51" s="454">
        <f>IF(Data!G51="","",Data!G51*FXRates!$B$8)</f>
        <v/>
      </c>
      <c r="H51" s="454">
        <f>IF(Data!H51="","",Data!H51*FXRates!$B$9)</f>
        <v/>
      </c>
      <c r="I51" s="454">
        <f>IF(Data!I51="","",Data!I51*FXRates!$B$10)</f>
        <v/>
      </c>
      <c r="J51" s="454">
        <f>IF(Data!J51="","",Data!J51*FXRates!$B$11)</f>
        <v/>
      </c>
      <c r="K51" s="454">
        <f>IF(Data!K51="","",Data!K51*FXRates!$B$12)</f>
        <v/>
      </c>
      <c r="L51" s="454">
        <f>IF(Data!L51="","",Data!L51*FXRates!$B$13)</f>
        <v/>
      </c>
    </row>
    <row r="52">
      <c r="A52" s="15" t="inlineStr">
        <is>
          <t>Capital Expenditures</t>
        </is>
      </c>
      <c r="B52" s="393">
        <f>IF(Data!B52="","",Data!B52*FXRates!$B$3)</f>
        <v/>
      </c>
      <c r="C52" s="393">
        <f>IF(Data!C52="","",Data!C52*FXRates!$B$4)</f>
        <v/>
      </c>
      <c r="D52" s="393">
        <f>IF(Data!D52="","",Data!D52*FXRates!$B$5)</f>
        <v/>
      </c>
      <c r="E52" s="393">
        <f>IF(Data!E52="","",Data!E52*FXRates!$B$6)</f>
        <v/>
      </c>
      <c r="F52" s="393">
        <f>IF(Data!F52="","",Data!F52*FXRates!$B$7)</f>
        <v/>
      </c>
      <c r="G52" s="393">
        <f>IF(Data!G52="","",Data!G52*FXRates!$B$8)</f>
        <v/>
      </c>
      <c r="H52" s="393">
        <f>IF(Data!H52="","",Data!H52*FXRates!$B$9)</f>
        <v/>
      </c>
      <c r="I52" s="393">
        <f>IF(Data!I52="","",Data!I52*FXRates!$B$10)</f>
        <v/>
      </c>
      <c r="J52" s="393">
        <f>IF(Data!J52="","",Data!J52*FXRates!$B$11)</f>
        <v/>
      </c>
      <c r="K52" s="393">
        <f>IF(Data!K52="","",Data!K52*FXRates!$B$12)</f>
        <v/>
      </c>
      <c r="L52" s="393">
        <f>IF(Data!L52="","",Data!L52*FXRates!$B$13)</f>
        <v/>
      </c>
    </row>
    <row r="53">
      <c r="A53" s="17" t="inlineStr">
        <is>
          <t>Free Cash Flow</t>
        </is>
      </c>
      <c r="B53" s="445">
        <f>IF(Data!B53="","",Data!B53*FXRates!$B$3)</f>
        <v/>
      </c>
      <c r="C53" s="445">
        <f>IF(Data!C53="","",Data!C53*FXRates!$B$4)</f>
        <v/>
      </c>
      <c r="D53" s="445">
        <f>IF(Data!D53="","",Data!D53*FXRates!$B$5)</f>
        <v/>
      </c>
      <c r="E53" s="445">
        <f>IF(Data!E53="","",Data!E53*FXRates!$B$6)</f>
        <v/>
      </c>
      <c r="F53" s="445">
        <f>IF(Data!F53="","",Data!F53*FXRates!$B$7)</f>
        <v/>
      </c>
      <c r="G53" s="445">
        <f>IF(Data!G53="","",Data!G53*FXRates!$B$8)</f>
        <v/>
      </c>
      <c r="H53" s="445">
        <f>IF(Data!H53="","",Data!H53*FXRates!$B$9)</f>
        <v/>
      </c>
      <c r="I53" s="445">
        <f>IF(Data!I53="","",Data!I53*FXRates!$B$10)</f>
        <v/>
      </c>
      <c r="J53" s="445">
        <f>IF(Data!J53="","",Data!J53*FXRates!$B$11)</f>
        <v/>
      </c>
      <c r="K53" s="445">
        <f>IF(Data!K53="","",Data!K53*FXRates!$B$12)</f>
        <v/>
      </c>
      <c r="L53" s="445">
        <f>IF(Data!L53="","",Data!L53*FXRates!$B$13)</f>
        <v/>
      </c>
    </row>
    <row r="54">
      <c r="A54" s="15" t="inlineStr">
        <is>
          <t>Stock-Based Compensation</t>
        </is>
      </c>
      <c r="B54" s="393">
        <f>IF(Data!B54="","",Data!B54*FXRates!$B$3)</f>
        <v/>
      </c>
      <c r="C54" s="393">
        <f>IF(Data!C54="","",Data!C54*FXRates!$B$4)</f>
        <v/>
      </c>
      <c r="D54" s="393">
        <f>IF(Data!D54="","",Data!D54*FXRates!$B$5)</f>
        <v/>
      </c>
      <c r="E54" s="393">
        <f>IF(Data!E54="","",Data!E54*FXRates!$B$6)</f>
        <v/>
      </c>
      <c r="F54" s="393">
        <f>IF(Data!F54="","",Data!F54*FXRates!$B$7)</f>
        <v/>
      </c>
      <c r="G54" s="393">
        <f>IF(Data!G54="","",Data!G54*FXRates!$B$8)</f>
        <v/>
      </c>
      <c r="H54" s="393">
        <f>IF(Data!H54="","",Data!H54*FXRates!$B$9)</f>
        <v/>
      </c>
      <c r="I54" s="393">
        <f>IF(Data!I54="","",Data!I54*FXRates!$B$10)</f>
        <v/>
      </c>
      <c r="J54" s="393">
        <f>IF(Data!J54="","",Data!J54*FXRates!$B$11)</f>
        <v/>
      </c>
      <c r="K54" s="393">
        <f>IF(Data!K54="","",Data!K54*FXRates!$B$12)</f>
        <v/>
      </c>
      <c r="L54" s="393">
        <f>IF(Data!L54="","",Data!L54*FXRates!$B$13)</f>
        <v/>
      </c>
    </row>
    <row r="55">
      <c r="A55" s="17" t="inlineStr">
        <is>
          <t>Dividends Paid</t>
        </is>
      </c>
      <c r="B55" s="454">
        <f>IF(Data!B55="","",Data!B55*FXRates!$B$3)</f>
        <v/>
      </c>
      <c r="C55" s="454">
        <f>IF(Data!C55="","",Data!C55*FXRates!$B$4)</f>
        <v/>
      </c>
      <c r="D55" s="454">
        <f>IF(Data!D55="","",Data!D55*FXRates!$B$5)</f>
        <v/>
      </c>
      <c r="E55" s="454">
        <f>IF(Data!E55="","",Data!E55*FXRates!$B$6)</f>
        <v/>
      </c>
      <c r="F55" s="454">
        <f>IF(Data!F55="","",Data!F55*FXRates!$B$7)</f>
        <v/>
      </c>
      <c r="G55" s="454">
        <f>IF(Data!G55="","",Data!G55*FXRates!$B$8)</f>
        <v/>
      </c>
      <c r="H55" s="454">
        <f>IF(Data!H55="","",Data!H55*FXRates!$B$9)</f>
        <v/>
      </c>
      <c r="I55" s="454">
        <f>IF(Data!I55="","",Data!I55*FXRates!$B$10)</f>
        <v/>
      </c>
      <c r="J55" s="454">
        <f>IF(Data!J55="","",Data!J55*FXRates!$B$11)</f>
        <v/>
      </c>
      <c r="K55" s="454">
        <f>IF(Data!K55="","",Data!K55*FXRates!$B$12)</f>
        <v/>
      </c>
      <c r="L55" s="454">
        <f>IF(Data!L55="","",Data!L55*FXRates!$B$13)</f>
        <v/>
      </c>
    </row>
    <row r="56">
      <c r="A56" s="15" t="inlineStr">
        <is>
          <t>Share Repurchases</t>
        </is>
      </c>
      <c r="B56" s="393">
        <f>IF(Data!B56="","",Data!B56*FXRates!$B$3)</f>
        <v/>
      </c>
      <c r="C56" s="393">
        <f>IF(Data!C56="","",Data!C56*FXRates!$B$4)</f>
        <v/>
      </c>
      <c r="D56" s="393">
        <f>IF(Data!D56="","",Data!D56*FXRates!$B$5)</f>
        <v/>
      </c>
      <c r="E56" s="393">
        <f>IF(Data!E56="","",Data!E56*FXRates!$B$6)</f>
        <v/>
      </c>
      <c r="F56" s="393">
        <f>IF(Data!F56="","",Data!F56*FXRates!$B$7)</f>
        <v/>
      </c>
      <c r="G56" s="393">
        <f>IF(Data!G56="","",Data!G56*FXRates!$B$8)</f>
        <v/>
      </c>
      <c r="H56" s="393">
        <f>IF(Data!H56="","",Data!H56*FXRates!$B$9)</f>
        <v/>
      </c>
      <c r="I56" s="393">
        <f>IF(Data!I56="","",Data!I56*FXRates!$B$10)</f>
        <v/>
      </c>
      <c r="J56" s="393">
        <f>IF(Data!J56="","",Data!J56*FXRates!$B$11)</f>
        <v/>
      </c>
      <c r="K56" s="393">
        <f>IF(Data!K56="","",Data!K56*FXRates!$B$12)</f>
        <v/>
      </c>
      <c r="L56" s="393">
        <f>IF(Data!L56="","",Data!L56*FXRates!$B$13)</f>
        <v/>
      </c>
    </row>
    <row r="57">
      <c r="A57" s="2" t="inlineStr">
        <is>
          <t>Historical Share Price (Period-End)</t>
        </is>
      </c>
      <c r="B57" s="451">
        <f>IF(Data!B57="","",Data!B57*FXRates!$C$3)</f>
        <v/>
      </c>
      <c r="C57" s="451">
        <f>IF(Data!C57="","",Data!C57*FXRates!$C$4)</f>
        <v/>
      </c>
      <c r="D57" s="451">
        <f>IF(Data!D57="","",Data!D57*FXRates!$C$5)</f>
        <v/>
      </c>
      <c r="E57" s="451">
        <f>IF(Data!E57="","",Data!E57*FXRates!$C$6)</f>
        <v/>
      </c>
      <c r="F57" s="451">
        <f>IF(Data!F57="","",Data!F57*FXRates!$C$7)</f>
        <v/>
      </c>
      <c r="G57" s="451">
        <f>IF(Data!G57="","",Data!G57*FXRates!$C$8)</f>
        <v/>
      </c>
      <c r="H57" s="451">
        <f>IF(Data!H57="","",Data!H57*FXRates!$C$9)</f>
        <v/>
      </c>
      <c r="I57" s="451">
        <f>IF(Data!I57="","",Data!I57*FXRates!$C$10)</f>
        <v/>
      </c>
      <c r="J57" s="451">
        <f>IF(Data!J57="","",Data!J57*FXRates!$C$11)</f>
        <v/>
      </c>
      <c r="K57" s="451">
        <f>IF(Data!K57="","",Data!K57*FXRates!$C$12)</f>
        <v/>
      </c>
      <c r="L57" s="451">
        <f>IF(Data!L57="","",Data!L57*FXRates!$C$13)</f>
        <v/>
      </c>
    </row>
    <row r="58">
      <c r="B58" s="457">
        <f>IF(Data!B58="","",Data!B58*FXRates!$B$3)</f>
        <v/>
      </c>
      <c r="C58" s="457">
        <f>IF(Data!C58="","",Data!C58*FXRates!$B$4)</f>
        <v/>
      </c>
      <c r="D58" s="457">
        <f>IF(Data!D58="","",Data!D58*FXRates!$B$5)</f>
        <v/>
      </c>
      <c r="E58" s="457">
        <f>IF(Data!E58="","",Data!E58*FXRates!$B$6)</f>
        <v/>
      </c>
      <c r="F58" s="457">
        <f>IF(Data!F58="","",Data!F58*FXRates!$B$7)</f>
        <v/>
      </c>
      <c r="G58" s="457">
        <f>IF(Data!G58="","",Data!G58*FXRates!$B$8)</f>
        <v/>
      </c>
      <c r="H58" s="457">
        <f>IF(Data!H58="","",Data!H58*FXRates!$B$9)</f>
        <v/>
      </c>
      <c r="I58" s="457">
        <f>IF(Data!I58="","",Data!I58*FXRates!$B$10)</f>
        <v/>
      </c>
      <c r="J58" s="457">
        <f>IF(Data!J58="","",Data!J58*FXRates!$B$11)</f>
        <v/>
      </c>
      <c r="K58" s="457">
        <f>IF(Data!K58="","",Data!K58*FXRates!$B$12)</f>
        <v/>
      </c>
      <c r="L58" s="457">
        <f>IF(Data!L58="","",Data!L58*FXRates!$B$13)</f>
        <v/>
      </c>
    </row>
    <row r="59">
      <c r="A59" s="226" t="inlineStr">
        <is>
          <t>SEGMENT &amp; GEOGRAPHIC DATA (USD M — translated)  — agent fills names + yearly values</t>
        </is>
      </c>
      <c r="B59" s="457">
        <f>IF(Data!B59="","",Data!B59*FXRates!$B$3)</f>
        <v/>
      </c>
      <c r="C59" s="457">
        <f>IF(Data!C59="","",Data!C59*FXRates!$B$4)</f>
        <v/>
      </c>
      <c r="D59" s="457">
        <f>IF(Data!D59="","",Data!D59*FXRates!$B$5)</f>
        <v/>
      </c>
      <c r="E59" s="457">
        <f>IF(Data!E59="","",Data!E59*FXRates!$B$6)</f>
        <v/>
      </c>
      <c r="F59" s="457">
        <f>IF(Data!F59="","",Data!F59*FXRates!$B$7)</f>
        <v/>
      </c>
      <c r="G59" s="457">
        <f>IF(Data!G59="","",Data!G59*FXRates!$B$8)</f>
        <v/>
      </c>
      <c r="H59" s="457">
        <f>IF(Data!H59="","",Data!H59*FXRates!$B$9)</f>
        <v/>
      </c>
      <c r="I59" s="457">
        <f>IF(Data!I59="","",Data!I59*FXRates!$B$10)</f>
        <v/>
      </c>
      <c r="J59" s="457">
        <f>IF(Data!J59="","",Data!J59*FXRates!$B$11)</f>
        <v/>
      </c>
      <c r="K59" s="457">
        <f>IF(Data!K59="","",Data!K59*FXRates!$B$12)</f>
        <v/>
      </c>
      <c r="L59" s="457">
        <f>IF(Data!L59="","",Data!L59*FXRates!$B$13)</f>
        <v/>
      </c>
    </row>
    <row r="60">
      <c r="A60" s="227" t="inlineStr">
        <is>
          <t>Revenue by Segment:</t>
        </is>
      </c>
      <c r="B60" s="457">
        <f>IF(Data!B60="","",Data!B60*FXRates!$B$3)</f>
        <v/>
      </c>
      <c r="C60" s="457">
        <f>IF(Data!C60="","",Data!C60*FXRates!$B$4)</f>
        <v/>
      </c>
      <c r="D60" s="457">
        <f>IF(Data!D60="","",Data!D60*FXRates!$B$5)</f>
        <v/>
      </c>
      <c r="E60" s="457">
        <f>IF(Data!E60="","",Data!E60*FXRates!$B$6)</f>
        <v/>
      </c>
      <c r="F60" s="457">
        <f>IF(Data!F60="","",Data!F60*FXRates!$B$7)</f>
        <v/>
      </c>
      <c r="G60" s="457">
        <f>IF(Data!G60="","",Data!G60*FXRates!$B$8)</f>
        <v/>
      </c>
      <c r="H60" s="457">
        <f>IF(Data!H60="","",Data!H60*FXRates!$B$9)</f>
        <v/>
      </c>
      <c r="I60" s="457">
        <f>IF(Data!I60="","",Data!I60*FXRates!$B$10)</f>
        <v/>
      </c>
      <c r="J60" s="457">
        <f>IF(Data!J60="","",Data!J60*FXRates!$B$11)</f>
        <v/>
      </c>
      <c r="K60" s="457">
        <f>IF(Data!K60="","",Data!K60*FXRates!$B$12)</f>
        <v/>
      </c>
      <c r="L60" s="457">
        <f>IF(Data!L60="","",Data!L60*FXRates!$B$13)</f>
        <v/>
      </c>
    </row>
    <row r="61">
      <c r="A61" s="259" t="inlineStr">
        <is>
          <t>Obesity and Diabetes care</t>
        </is>
      </c>
      <c r="B61" s="456">
        <f>IF(Data!B61="","",Data!B61*FXRates!$B$3)</f>
        <v/>
      </c>
      <c r="C61" s="456">
        <f>IF(Data!C61="","",Data!C61*FXRates!$B$4)</f>
        <v/>
      </c>
      <c r="D61" s="456">
        <f>IF(Data!D61="","",Data!D61*FXRates!$B$5)</f>
        <v/>
      </c>
      <c r="E61" s="456">
        <f>IF(Data!E61="","",Data!E61*FXRates!$B$6)</f>
        <v/>
      </c>
      <c r="F61" s="456">
        <f>IF(Data!F61="","",Data!F61*FXRates!$B$7)</f>
        <v/>
      </c>
      <c r="G61" s="456">
        <f>IF(Data!G61="","",Data!G61*FXRates!$B$8)</f>
        <v/>
      </c>
      <c r="H61" s="456">
        <f>IF(Data!H61="","",Data!H61*FXRates!$B$9)</f>
        <v/>
      </c>
      <c r="I61" s="456">
        <f>IF(Data!I61="","",Data!I61*FXRates!$B$10)</f>
        <v/>
      </c>
      <c r="J61" s="456">
        <f>IF(Data!J61="","",Data!J61*FXRates!$B$11)</f>
        <v/>
      </c>
      <c r="K61" s="456">
        <f>IF(Data!K61="","",Data!K61*FXRates!$B$12)</f>
        <v/>
      </c>
      <c r="L61" s="456">
        <f>IF(Data!L61="","",Data!L61*FXRates!$B$13)</f>
        <v/>
      </c>
    </row>
    <row r="62">
      <c r="A62" s="263" t="inlineStr">
        <is>
          <t>Rare disease</t>
        </is>
      </c>
      <c r="B62" s="427">
        <f>IF(Data!B62="","",Data!B62*FXRates!$B$3)</f>
        <v/>
      </c>
      <c r="C62" s="427">
        <f>IF(Data!C62="","",Data!C62*FXRates!$B$4)</f>
        <v/>
      </c>
      <c r="D62" s="427">
        <f>IF(Data!D62="","",Data!D62*FXRates!$B$5)</f>
        <v/>
      </c>
      <c r="E62" s="427">
        <f>IF(Data!E62="","",Data!E62*FXRates!$B$6)</f>
        <v/>
      </c>
      <c r="F62" s="427">
        <f>IF(Data!F62="","",Data!F62*FXRates!$B$7)</f>
        <v/>
      </c>
      <c r="G62" s="427">
        <f>IF(Data!G62="","",Data!G62*FXRates!$B$8)</f>
        <v/>
      </c>
      <c r="H62" s="427">
        <f>IF(Data!H62="","",Data!H62*FXRates!$B$9)</f>
        <v/>
      </c>
      <c r="I62" s="427">
        <f>IF(Data!I62="","",Data!I62*FXRates!$B$10)</f>
        <v/>
      </c>
      <c r="J62" s="427">
        <f>IF(Data!J62="","",Data!J62*FXRates!$B$11)</f>
        <v/>
      </c>
      <c r="K62" s="427">
        <f>IF(Data!K62="","",Data!K62*FXRates!$B$12)</f>
        <v/>
      </c>
      <c r="L62" s="427">
        <f>IF(Data!L62="","",Data!L62*FXRates!$B$13)</f>
        <v/>
      </c>
    </row>
    <row r="63">
      <c r="A63" s="259" t="inlineStr">
        <is>
          <t>Segment 3</t>
        </is>
      </c>
      <c r="B63" s="456">
        <f>IF(Data!B63="","",Data!B63*FXRates!$B$3)</f>
        <v/>
      </c>
      <c r="C63" s="456">
        <f>IF(Data!C63="","",Data!C63*FXRates!$B$4)</f>
        <v/>
      </c>
      <c r="D63" s="456">
        <f>IF(Data!D63="","",Data!D63*FXRates!$B$5)</f>
        <v/>
      </c>
      <c r="E63" s="456">
        <f>IF(Data!E63="","",Data!E63*FXRates!$B$6)</f>
        <v/>
      </c>
      <c r="F63" s="456">
        <f>IF(Data!F63="","",Data!F63*FXRates!$B$7)</f>
        <v/>
      </c>
      <c r="G63" s="456">
        <f>IF(Data!G63="","",Data!G63*FXRates!$B$8)</f>
        <v/>
      </c>
      <c r="H63" s="456">
        <f>IF(Data!H63="","",Data!H63*FXRates!$B$9)</f>
        <v/>
      </c>
      <c r="I63" s="456">
        <f>IF(Data!I63="","",Data!I63*FXRates!$B$10)</f>
        <v/>
      </c>
      <c r="J63" s="456">
        <f>IF(Data!J63="","",Data!J63*FXRates!$B$11)</f>
        <v/>
      </c>
      <c r="K63" s="456">
        <f>IF(Data!K63="","",Data!K63*FXRates!$B$12)</f>
        <v/>
      </c>
      <c r="L63" s="456">
        <f>IF(Data!L63="","",Data!L63*FXRates!$B$13)</f>
        <v/>
      </c>
    </row>
    <row r="64">
      <c r="A64" s="263" t="inlineStr">
        <is>
          <t>Segment 4</t>
        </is>
      </c>
      <c r="B64" s="427">
        <f>IF(Data!B64="","",Data!B64*FXRates!$B$3)</f>
        <v/>
      </c>
      <c r="C64" s="427">
        <f>IF(Data!C64="","",Data!C64*FXRates!$B$4)</f>
        <v/>
      </c>
      <c r="D64" s="427">
        <f>IF(Data!D64="","",Data!D64*FXRates!$B$5)</f>
        <v/>
      </c>
      <c r="E64" s="427">
        <f>IF(Data!E64="","",Data!E64*FXRates!$B$6)</f>
        <v/>
      </c>
      <c r="F64" s="427">
        <f>IF(Data!F64="","",Data!F64*FXRates!$B$7)</f>
        <v/>
      </c>
      <c r="G64" s="427">
        <f>IF(Data!G64="","",Data!G64*FXRates!$B$8)</f>
        <v/>
      </c>
      <c r="H64" s="427">
        <f>IF(Data!H64="","",Data!H64*FXRates!$B$9)</f>
        <v/>
      </c>
      <c r="I64" s="427">
        <f>IF(Data!I64="","",Data!I64*FXRates!$B$10)</f>
        <v/>
      </c>
      <c r="J64" s="427">
        <f>IF(Data!J64="","",Data!J64*FXRates!$B$11)</f>
        <v/>
      </c>
      <c r="K64" s="427">
        <f>IF(Data!K64="","",Data!K64*FXRates!$B$12)</f>
        <v/>
      </c>
      <c r="L64" s="427">
        <f>IF(Data!L64="","",Data!L64*FXRates!$B$13)</f>
        <v/>
      </c>
    </row>
    <row r="65">
      <c r="A65" s="259" t="inlineStr">
        <is>
          <t>Segment 5</t>
        </is>
      </c>
      <c r="B65" s="456">
        <f>IF(Data!B65="","",Data!B65*FXRates!$B$3)</f>
        <v/>
      </c>
      <c r="C65" s="456">
        <f>IF(Data!C65="","",Data!C65*FXRates!$B$4)</f>
        <v/>
      </c>
      <c r="D65" s="456">
        <f>IF(Data!D65="","",Data!D65*FXRates!$B$5)</f>
        <v/>
      </c>
      <c r="E65" s="456">
        <f>IF(Data!E65="","",Data!E65*FXRates!$B$6)</f>
        <v/>
      </c>
      <c r="F65" s="456">
        <f>IF(Data!F65="","",Data!F65*FXRates!$B$7)</f>
        <v/>
      </c>
      <c r="G65" s="456">
        <f>IF(Data!G65="","",Data!G65*FXRates!$B$8)</f>
        <v/>
      </c>
      <c r="H65" s="456">
        <f>IF(Data!H65="","",Data!H65*FXRates!$B$9)</f>
        <v/>
      </c>
      <c r="I65" s="456">
        <f>IF(Data!I65="","",Data!I65*FXRates!$B$10)</f>
        <v/>
      </c>
      <c r="J65" s="456">
        <f>IF(Data!J65="","",Data!J65*FXRates!$B$11)</f>
        <v/>
      </c>
      <c r="K65" s="456">
        <f>IF(Data!K65="","",Data!K65*FXRates!$B$12)</f>
        <v/>
      </c>
      <c r="L65" s="456">
        <f>IF(Data!L65="","",Data!L65*FXRates!$B$13)</f>
        <v/>
      </c>
    </row>
    <row r="66">
      <c r="A66" s="263" t="inlineStr">
        <is>
          <t>Segment 6</t>
        </is>
      </c>
      <c r="B66" s="427">
        <f>IF(Data!B66="","",Data!B66*FXRates!$B$3)</f>
        <v/>
      </c>
      <c r="C66" s="427">
        <f>IF(Data!C66="","",Data!C66*FXRates!$B$4)</f>
        <v/>
      </c>
      <c r="D66" s="427">
        <f>IF(Data!D66="","",Data!D66*FXRates!$B$5)</f>
        <v/>
      </c>
      <c r="E66" s="427">
        <f>IF(Data!E66="","",Data!E66*FXRates!$B$6)</f>
        <v/>
      </c>
      <c r="F66" s="427">
        <f>IF(Data!F66="","",Data!F66*FXRates!$B$7)</f>
        <v/>
      </c>
      <c r="G66" s="427">
        <f>IF(Data!G66="","",Data!G66*FXRates!$B$8)</f>
        <v/>
      </c>
      <c r="H66" s="427">
        <f>IF(Data!H66="","",Data!H66*FXRates!$B$9)</f>
        <v/>
      </c>
      <c r="I66" s="427">
        <f>IF(Data!I66="","",Data!I66*FXRates!$B$10)</f>
        <v/>
      </c>
      <c r="J66" s="427">
        <f>IF(Data!J66="","",Data!J66*FXRates!$B$11)</f>
        <v/>
      </c>
      <c r="K66" s="427">
        <f>IF(Data!K66="","",Data!K66*FXRates!$B$12)</f>
        <v/>
      </c>
      <c r="L66" s="427">
        <f>IF(Data!L66="","",Data!L66*FXRates!$B$13)</f>
        <v/>
      </c>
    </row>
    <row r="67">
      <c r="A67" s="259" t="inlineStr">
        <is>
          <t>Segment 7</t>
        </is>
      </c>
      <c r="B67" s="456">
        <f>IF(Data!B67="","",Data!B67*FXRates!$B$3)</f>
        <v/>
      </c>
      <c r="C67" s="456">
        <f>IF(Data!C67="","",Data!C67*FXRates!$B$4)</f>
        <v/>
      </c>
      <c r="D67" s="456">
        <f>IF(Data!D67="","",Data!D67*FXRates!$B$5)</f>
        <v/>
      </c>
      <c r="E67" s="456">
        <f>IF(Data!E67="","",Data!E67*FXRates!$B$6)</f>
        <v/>
      </c>
      <c r="F67" s="456">
        <f>IF(Data!F67="","",Data!F67*FXRates!$B$7)</f>
        <v/>
      </c>
      <c r="G67" s="456">
        <f>IF(Data!G67="","",Data!G67*FXRates!$B$8)</f>
        <v/>
      </c>
      <c r="H67" s="456">
        <f>IF(Data!H67="","",Data!H67*FXRates!$B$9)</f>
        <v/>
      </c>
      <c r="I67" s="456">
        <f>IF(Data!I67="","",Data!I67*FXRates!$B$10)</f>
        <v/>
      </c>
      <c r="J67" s="456">
        <f>IF(Data!J67="","",Data!J67*FXRates!$B$11)</f>
        <v/>
      </c>
      <c r="K67" s="456">
        <f>IF(Data!K67="","",Data!K67*FXRates!$B$12)</f>
        <v/>
      </c>
      <c r="L67" s="456">
        <f>IF(Data!L67="","",Data!L67*FXRates!$B$13)</f>
        <v/>
      </c>
    </row>
    <row r="68">
      <c r="A68" s="263" t="inlineStr">
        <is>
          <t>Segment 8</t>
        </is>
      </c>
      <c r="B68" s="427">
        <f>IF(Data!B68="","",Data!B68*FXRates!$B$3)</f>
        <v/>
      </c>
      <c r="C68" s="427">
        <f>IF(Data!C68="","",Data!C68*FXRates!$B$4)</f>
        <v/>
      </c>
      <c r="D68" s="427">
        <f>IF(Data!D68="","",Data!D68*FXRates!$B$5)</f>
        <v/>
      </c>
      <c r="E68" s="427">
        <f>IF(Data!E68="","",Data!E68*FXRates!$B$6)</f>
        <v/>
      </c>
      <c r="F68" s="427">
        <f>IF(Data!F68="","",Data!F68*FXRates!$B$7)</f>
        <v/>
      </c>
      <c r="G68" s="427">
        <f>IF(Data!G68="","",Data!G68*FXRates!$B$8)</f>
        <v/>
      </c>
      <c r="H68" s="427">
        <f>IF(Data!H68="","",Data!H68*FXRates!$B$9)</f>
        <v/>
      </c>
      <c r="I68" s="427">
        <f>IF(Data!I68="","",Data!I68*FXRates!$B$10)</f>
        <v/>
      </c>
      <c r="J68" s="427">
        <f>IF(Data!J68="","",Data!J68*FXRates!$B$11)</f>
        <v/>
      </c>
      <c r="K68" s="427">
        <f>IF(Data!K68="","",Data!K68*FXRates!$B$12)</f>
        <v/>
      </c>
      <c r="L68" s="427">
        <f>IF(Data!L68="","",Data!L68*FXRates!$B$13)</f>
        <v/>
      </c>
    </row>
    <row r="69">
      <c r="B69" s="457">
        <f>IF(Data!B69="","",Data!B69*FXRates!$B$3)</f>
        <v/>
      </c>
      <c r="C69" s="457">
        <f>IF(Data!C69="","",Data!C69*FXRates!$B$4)</f>
        <v/>
      </c>
      <c r="D69" s="457">
        <f>IF(Data!D69="","",Data!D69*FXRates!$B$5)</f>
        <v/>
      </c>
      <c r="E69" s="457">
        <f>IF(Data!E69="","",Data!E69*FXRates!$B$6)</f>
        <v/>
      </c>
      <c r="F69" s="457">
        <f>IF(Data!F69="","",Data!F69*FXRates!$B$7)</f>
        <v/>
      </c>
      <c r="G69" s="457">
        <f>IF(Data!G69="","",Data!G69*FXRates!$B$8)</f>
        <v/>
      </c>
      <c r="H69" s="457">
        <f>IF(Data!H69="","",Data!H69*FXRates!$B$9)</f>
        <v/>
      </c>
      <c r="I69" s="457">
        <f>IF(Data!I69="","",Data!I69*FXRates!$B$10)</f>
        <v/>
      </c>
      <c r="J69" s="457">
        <f>IF(Data!J69="","",Data!J69*FXRates!$B$11)</f>
        <v/>
      </c>
      <c r="K69" s="457">
        <f>IF(Data!K69="","",Data!K69*FXRates!$B$12)</f>
        <v/>
      </c>
      <c r="L69" s="457">
        <f>IF(Data!L69="","",Data!L69*FXRates!$B$13)</f>
        <v/>
      </c>
    </row>
    <row r="70">
      <c r="A70" s="227" t="inlineStr">
        <is>
          <t>Operating Income by Segment:</t>
        </is>
      </c>
      <c r="B70" s="457">
        <f>IF(Data!B70="","",Data!B70*FXRates!$B$3)</f>
        <v/>
      </c>
      <c r="C70" s="457">
        <f>IF(Data!C70="","",Data!C70*FXRates!$B$4)</f>
        <v/>
      </c>
      <c r="D70" s="457">
        <f>IF(Data!D70="","",Data!D70*FXRates!$B$5)</f>
        <v/>
      </c>
      <c r="E70" s="457">
        <f>IF(Data!E70="","",Data!E70*FXRates!$B$6)</f>
        <v/>
      </c>
      <c r="F70" s="457">
        <f>IF(Data!F70="","",Data!F70*FXRates!$B$7)</f>
        <v/>
      </c>
      <c r="G70" s="457">
        <f>IF(Data!G70="","",Data!G70*FXRates!$B$8)</f>
        <v/>
      </c>
      <c r="H70" s="457">
        <f>IF(Data!H70="","",Data!H70*FXRates!$B$9)</f>
        <v/>
      </c>
      <c r="I70" s="457">
        <f>IF(Data!I70="","",Data!I70*FXRates!$B$10)</f>
        <v/>
      </c>
      <c r="J70" s="457">
        <f>IF(Data!J70="","",Data!J70*FXRates!$B$11)</f>
        <v/>
      </c>
      <c r="K70" s="457">
        <f>IF(Data!K70="","",Data!K70*FXRates!$B$12)</f>
        <v/>
      </c>
      <c r="L70" s="457">
        <f>IF(Data!L70="","",Data!L70*FXRates!$B$13)</f>
        <v/>
      </c>
    </row>
    <row r="71">
      <c r="A71" s="259" t="inlineStr">
        <is>
          <t>Obesity and Diabetes care</t>
        </is>
      </c>
      <c r="B71" s="456">
        <f>IF(Data!B71="","",Data!B71*FXRates!$B$3)</f>
        <v/>
      </c>
      <c r="C71" s="456">
        <f>IF(Data!C71="","",Data!C71*FXRates!$B$4)</f>
        <v/>
      </c>
      <c r="D71" s="456">
        <f>IF(Data!D71="","",Data!D71*FXRates!$B$5)</f>
        <v/>
      </c>
      <c r="E71" s="456">
        <f>IF(Data!E71="","",Data!E71*FXRates!$B$6)</f>
        <v/>
      </c>
      <c r="F71" s="456">
        <f>IF(Data!F71="","",Data!F71*FXRates!$B$7)</f>
        <v/>
      </c>
      <c r="G71" s="456">
        <f>IF(Data!G71="","",Data!G71*FXRates!$B$8)</f>
        <v/>
      </c>
      <c r="H71" s="456">
        <f>IF(Data!H71="","",Data!H71*FXRates!$B$9)</f>
        <v/>
      </c>
      <c r="I71" s="456">
        <f>IF(Data!I71="","",Data!I71*FXRates!$B$10)</f>
        <v/>
      </c>
      <c r="J71" s="456">
        <f>IF(Data!J71="","",Data!J71*FXRates!$B$11)</f>
        <v/>
      </c>
      <c r="K71" s="456">
        <f>IF(Data!K71="","",Data!K71*FXRates!$B$12)</f>
        <v/>
      </c>
      <c r="L71" s="456">
        <f>IF(Data!L71="","",Data!L71*FXRates!$B$13)</f>
        <v/>
      </c>
    </row>
    <row r="72">
      <c r="A72" s="263" t="inlineStr">
        <is>
          <t>Rare disease</t>
        </is>
      </c>
      <c r="B72" s="427">
        <f>IF(Data!B72="","",Data!B72*FXRates!$B$3)</f>
        <v/>
      </c>
      <c r="C72" s="427">
        <f>IF(Data!C72="","",Data!C72*FXRates!$B$4)</f>
        <v/>
      </c>
      <c r="D72" s="427">
        <f>IF(Data!D72="","",Data!D72*FXRates!$B$5)</f>
        <v/>
      </c>
      <c r="E72" s="427">
        <f>IF(Data!E72="","",Data!E72*FXRates!$B$6)</f>
        <v/>
      </c>
      <c r="F72" s="427">
        <f>IF(Data!F72="","",Data!F72*FXRates!$B$7)</f>
        <v/>
      </c>
      <c r="G72" s="427">
        <f>IF(Data!G72="","",Data!G72*FXRates!$B$8)</f>
        <v/>
      </c>
      <c r="H72" s="427">
        <f>IF(Data!H72="","",Data!H72*FXRates!$B$9)</f>
        <v/>
      </c>
      <c r="I72" s="427">
        <f>IF(Data!I72="","",Data!I72*FXRates!$B$10)</f>
        <v/>
      </c>
      <c r="J72" s="427">
        <f>IF(Data!J72="","",Data!J72*FXRates!$B$11)</f>
        <v/>
      </c>
      <c r="K72" s="427">
        <f>IF(Data!K72="","",Data!K72*FXRates!$B$12)</f>
        <v/>
      </c>
      <c r="L72" s="427">
        <f>IF(Data!L72="","",Data!L72*FXRates!$B$13)</f>
        <v/>
      </c>
    </row>
    <row r="73">
      <c r="A73" s="259" t="inlineStr">
        <is>
          <t>Segment 3</t>
        </is>
      </c>
      <c r="B73" s="456">
        <f>IF(Data!B73="","",Data!B73*FXRates!$B$3)</f>
        <v/>
      </c>
      <c r="C73" s="456">
        <f>IF(Data!C73="","",Data!C73*FXRates!$B$4)</f>
        <v/>
      </c>
      <c r="D73" s="456">
        <f>IF(Data!D73="","",Data!D73*FXRates!$B$5)</f>
        <v/>
      </c>
      <c r="E73" s="456">
        <f>IF(Data!E73="","",Data!E73*FXRates!$B$6)</f>
        <v/>
      </c>
      <c r="F73" s="456">
        <f>IF(Data!F73="","",Data!F73*FXRates!$B$7)</f>
        <v/>
      </c>
      <c r="G73" s="456">
        <f>IF(Data!G73="","",Data!G73*FXRates!$B$8)</f>
        <v/>
      </c>
      <c r="H73" s="456">
        <f>IF(Data!H73="","",Data!H73*FXRates!$B$9)</f>
        <v/>
      </c>
      <c r="I73" s="456">
        <f>IF(Data!I73="","",Data!I73*FXRates!$B$10)</f>
        <v/>
      </c>
      <c r="J73" s="456">
        <f>IF(Data!J73="","",Data!J73*FXRates!$B$11)</f>
        <v/>
      </c>
      <c r="K73" s="456">
        <f>IF(Data!K73="","",Data!K73*FXRates!$B$12)</f>
        <v/>
      </c>
      <c r="L73" s="456">
        <f>IF(Data!L73="","",Data!L73*FXRates!$B$13)</f>
        <v/>
      </c>
    </row>
    <row r="74">
      <c r="A74" s="263" t="inlineStr">
        <is>
          <t>Segment 4</t>
        </is>
      </c>
      <c r="B74" s="427">
        <f>IF(Data!B74="","",Data!B74*FXRates!$B$3)</f>
        <v/>
      </c>
      <c r="C74" s="427">
        <f>IF(Data!C74="","",Data!C74*FXRates!$B$4)</f>
        <v/>
      </c>
      <c r="D74" s="427">
        <f>IF(Data!D74="","",Data!D74*FXRates!$B$5)</f>
        <v/>
      </c>
      <c r="E74" s="427">
        <f>IF(Data!E74="","",Data!E74*FXRates!$B$6)</f>
        <v/>
      </c>
      <c r="F74" s="427">
        <f>IF(Data!F74="","",Data!F74*FXRates!$B$7)</f>
        <v/>
      </c>
      <c r="G74" s="427">
        <f>IF(Data!G74="","",Data!G74*FXRates!$B$8)</f>
        <v/>
      </c>
      <c r="H74" s="427">
        <f>IF(Data!H74="","",Data!H74*FXRates!$B$9)</f>
        <v/>
      </c>
      <c r="I74" s="427">
        <f>IF(Data!I74="","",Data!I74*FXRates!$B$10)</f>
        <v/>
      </c>
      <c r="J74" s="427">
        <f>IF(Data!J74="","",Data!J74*FXRates!$B$11)</f>
        <v/>
      </c>
      <c r="K74" s="427">
        <f>IF(Data!K74="","",Data!K74*FXRates!$B$12)</f>
        <v/>
      </c>
      <c r="L74" s="427">
        <f>IF(Data!L74="","",Data!L74*FXRates!$B$13)</f>
        <v/>
      </c>
    </row>
    <row r="75">
      <c r="A75" s="259" t="inlineStr">
        <is>
          <t>Segment 5</t>
        </is>
      </c>
      <c r="B75" s="456">
        <f>IF(Data!B75="","",Data!B75*FXRates!$B$3)</f>
        <v/>
      </c>
      <c r="C75" s="456">
        <f>IF(Data!C75="","",Data!C75*FXRates!$B$4)</f>
        <v/>
      </c>
      <c r="D75" s="456">
        <f>IF(Data!D75="","",Data!D75*FXRates!$B$5)</f>
        <v/>
      </c>
      <c r="E75" s="456">
        <f>IF(Data!E75="","",Data!E75*FXRates!$B$6)</f>
        <v/>
      </c>
      <c r="F75" s="456">
        <f>IF(Data!F75="","",Data!F75*FXRates!$B$7)</f>
        <v/>
      </c>
      <c r="G75" s="456">
        <f>IF(Data!G75="","",Data!G75*FXRates!$B$8)</f>
        <v/>
      </c>
      <c r="H75" s="456">
        <f>IF(Data!H75="","",Data!H75*FXRates!$B$9)</f>
        <v/>
      </c>
      <c r="I75" s="456">
        <f>IF(Data!I75="","",Data!I75*FXRates!$B$10)</f>
        <v/>
      </c>
      <c r="J75" s="456">
        <f>IF(Data!J75="","",Data!J75*FXRates!$B$11)</f>
        <v/>
      </c>
      <c r="K75" s="456">
        <f>IF(Data!K75="","",Data!K75*FXRates!$B$12)</f>
        <v/>
      </c>
      <c r="L75" s="456">
        <f>IF(Data!L75="","",Data!L75*FXRates!$B$13)</f>
        <v/>
      </c>
    </row>
    <row r="76">
      <c r="A76" s="263" t="inlineStr">
        <is>
          <t>Segment 6</t>
        </is>
      </c>
      <c r="B76" s="427">
        <f>IF(Data!B76="","",Data!B76*FXRates!$B$3)</f>
        <v/>
      </c>
      <c r="C76" s="427">
        <f>IF(Data!C76="","",Data!C76*FXRates!$B$4)</f>
        <v/>
      </c>
      <c r="D76" s="427">
        <f>IF(Data!D76="","",Data!D76*FXRates!$B$5)</f>
        <v/>
      </c>
      <c r="E76" s="427">
        <f>IF(Data!E76="","",Data!E76*FXRates!$B$6)</f>
        <v/>
      </c>
      <c r="F76" s="427">
        <f>IF(Data!F76="","",Data!F76*FXRates!$B$7)</f>
        <v/>
      </c>
      <c r="G76" s="427">
        <f>IF(Data!G76="","",Data!G76*FXRates!$B$8)</f>
        <v/>
      </c>
      <c r="H76" s="427">
        <f>IF(Data!H76="","",Data!H76*FXRates!$B$9)</f>
        <v/>
      </c>
      <c r="I76" s="427">
        <f>IF(Data!I76="","",Data!I76*FXRates!$B$10)</f>
        <v/>
      </c>
      <c r="J76" s="427">
        <f>IF(Data!J76="","",Data!J76*FXRates!$B$11)</f>
        <v/>
      </c>
      <c r="K76" s="427">
        <f>IF(Data!K76="","",Data!K76*FXRates!$B$12)</f>
        <v/>
      </c>
      <c r="L76" s="427">
        <f>IF(Data!L76="","",Data!L76*FXRates!$B$13)</f>
        <v/>
      </c>
    </row>
    <row r="77">
      <c r="A77" s="259" t="inlineStr">
        <is>
          <t>Segment 7</t>
        </is>
      </c>
      <c r="B77" s="456">
        <f>IF(Data!B77="","",Data!B77*FXRates!$B$3)</f>
        <v/>
      </c>
      <c r="C77" s="456">
        <f>IF(Data!C77="","",Data!C77*FXRates!$B$4)</f>
        <v/>
      </c>
      <c r="D77" s="456">
        <f>IF(Data!D77="","",Data!D77*FXRates!$B$5)</f>
        <v/>
      </c>
      <c r="E77" s="456">
        <f>IF(Data!E77="","",Data!E77*FXRates!$B$6)</f>
        <v/>
      </c>
      <c r="F77" s="456">
        <f>IF(Data!F77="","",Data!F77*FXRates!$B$7)</f>
        <v/>
      </c>
      <c r="G77" s="456">
        <f>IF(Data!G77="","",Data!G77*FXRates!$B$8)</f>
        <v/>
      </c>
      <c r="H77" s="456">
        <f>IF(Data!H77="","",Data!H77*FXRates!$B$9)</f>
        <v/>
      </c>
      <c r="I77" s="456">
        <f>IF(Data!I77="","",Data!I77*FXRates!$B$10)</f>
        <v/>
      </c>
      <c r="J77" s="456">
        <f>IF(Data!J77="","",Data!J77*FXRates!$B$11)</f>
        <v/>
      </c>
      <c r="K77" s="456">
        <f>IF(Data!K77="","",Data!K77*FXRates!$B$12)</f>
        <v/>
      </c>
      <c r="L77" s="456">
        <f>IF(Data!L77="","",Data!L77*FXRates!$B$13)</f>
        <v/>
      </c>
    </row>
    <row r="78">
      <c r="A78" s="263" t="inlineStr">
        <is>
          <t>Segment 8</t>
        </is>
      </c>
      <c r="B78" s="427">
        <f>IF(Data!B78="","",Data!B78*FXRates!$B$3)</f>
        <v/>
      </c>
      <c r="C78" s="427">
        <f>IF(Data!C78="","",Data!C78*FXRates!$B$4)</f>
        <v/>
      </c>
      <c r="D78" s="427">
        <f>IF(Data!D78="","",Data!D78*FXRates!$B$5)</f>
        <v/>
      </c>
      <c r="E78" s="427">
        <f>IF(Data!E78="","",Data!E78*FXRates!$B$6)</f>
        <v/>
      </c>
      <c r="F78" s="427">
        <f>IF(Data!F78="","",Data!F78*FXRates!$B$7)</f>
        <v/>
      </c>
      <c r="G78" s="427">
        <f>IF(Data!G78="","",Data!G78*FXRates!$B$8)</f>
        <v/>
      </c>
      <c r="H78" s="427">
        <f>IF(Data!H78="","",Data!H78*FXRates!$B$9)</f>
        <v/>
      </c>
      <c r="I78" s="427">
        <f>IF(Data!I78="","",Data!I78*FXRates!$B$10)</f>
        <v/>
      </c>
      <c r="J78" s="427">
        <f>IF(Data!J78="","",Data!J78*FXRates!$B$11)</f>
        <v/>
      </c>
      <c r="K78" s="427">
        <f>IF(Data!K78="","",Data!K78*FXRates!$B$12)</f>
        <v/>
      </c>
      <c r="L78" s="427">
        <f>IF(Data!L78="","",Data!L78*FXRates!$B$13)</f>
        <v/>
      </c>
    </row>
    <row r="80">
      <c r="A80" s="308" t="inlineStr">
        <is>
          <t>NOTE: Live translated view — every cell references the native DKK Data sheet times the matching FXRates rate (flows at the fiscal-year AVERAGE, balance-sheet items at the year-end CLOSING). The DKK sheet is the audited source of truth; this sheet is presentation only. Quarterly columns are not mirrored: FXRates carries annual rates, and translating a standalone quarter at an annual average would be silently wrong.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DKK govt)</t>
        </is>
      </c>
      <c r="B4" s="396" t="n">
        <v>0.0281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1.086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0.036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0.09089999999999999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-0.04</v>
      </c>
      <c r="C20" s="401" t="n">
        <v>0</v>
      </c>
      <c r="D20" s="401" t="n">
        <v>0.03</v>
      </c>
      <c r="E20" s="401" t="n">
        <v>0.04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0.47</v>
      </c>
      <c r="C21" s="402" t="n">
        <v>0.46</v>
      </c>
      <c r="D21" s="402" t="n">
        <v>0.46</v>
      </c>
      <c r="E21" s="402" t="n">
        <v>0.455</v>
      </c>
      <c r="F21" s="402" t="n">
        <v>0.45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0.07199999999999999</v>
      </c>
      <c r="C22" s="401" t="n">
        <v>0.073</v>
      </c>
      <c r="D22" s="401" t="n">
        <v>0.074</v>
      </c>
      <c r="E22" s="401" t="n">
        <v>0.075</v>
      </c>
      <c r="F22" s="401" t="n">
        <v>0.075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0.185</v>
      </c>
      <c r="C23" s="402" t="n">
        <v>0.15</v>
      </c>
      <c r="D23" s="402" t="n">
        <v>0.12</v>
      </c>
      <c r="E23" s="402" t="n">
        <v>0.1</v>
      </c>
      <c r="F23" s="402" t="n">
        <v>0.09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0.15</v>
      </c>
      <c r="C24" s="401" t="n">
        <v>0.15</v>
      </c>
      <c r="D24" s="401" t="n">
        <v>0.15</v>
      </c>
      <c r="E24" s="401" t="n">
        <v>0.15</v>
      </c>
      <c r="F24" s="401" t="n">
        <v>0.15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0.215</v>
      </c>
      <c r="C25" s="402" t="n">
        <v>0.215</v>
      </c>
      <c r="D25" s="402" t="n">
        <v>0.215</v>
      </c>
      <c r="E25" s="402" t="n">
        <v>0.215</v>
      </c>
      <c r="F25" s="402" t="n">
        <v>0.215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0.015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10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326" t="inlineStr">
        <is>
          <t>Terminal CapEx / Revenue (blank = Yr-5)</t>
        </is>
      </c>
      <c r="B28" s="326" t="n"/>
      <c r="C28" s="326" t="n"/>
      <c r="D28" s="326" t="n"/>
      <c r="E28" s="326" t="n"/>
      <c r="F28" s="326" t="n"/>
      <c r="G28" s="326" t="n"/>
      <c r="H28" s="315" t="n"/>
      <c r="I28" s="315" t="n"/>
      <c r="J28" s="315" t="n"/>
      <c r="K28" s="261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inlineStr">
        <is>
          <t>Normalized Terminal UFCF</t>
        </is>
      </c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inlineStr">
        <is>
          <t>Normalized Terminal UFCF</t>
        </is>
      </c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inlineStr">
        <is>
          <t>Normalized Terminal UFCF</t>
        </is>
      </c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12.8</v>
      </c>
      <c r="C118" s="416" t="n">
        <v>16</v>
      </c>
      <c r="D118" s="335" t="n">
        <v>13.6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9.449999999999999</v>
      </c>
      <c r="C119" s="404" t="n">
        <v>11</v>
      </c>
      <c r="D119" s="334" t="n">
        <v>10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11.07</v>
      </c>
      <c r="C120" s="416" t="n">
        <v>13</v>
      </c>
      <c r="D120" s="335" t="n">
        <v>11.72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22.2</v>
      </c>
      <c r="C121" s="404" t="n">
        <v>22</v>
      </c>
      <c r="D121" s="334" t="n">
        <v>23.6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0.045</v>
      </c>
      <c r="C122" s="401" t="n">
        <v>0.042</v>
      </c>
      <c r="D122" s="335" t="n">
        <v>0.0424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294.7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(down) / TGR (across) | 0.5% | 1.0% | 1.5% | 2.0% | 2.5% |
|---|---|---|---|---|---|
| 6.0% | 325.3 | 354.7 | 390.5 | 435.4 | 493.1 |
| 6.5% | 295.2 | 319.2 | 348.0 | 383.2 | 427.2 |
| **7.0%** | 269.8 | 289.7 | **313.2** | 341.5 | 376.0 |
| 7.5% | 248.0 | 264.7 | 284.2 | 307.3 | 335.1 |
| 8.0% | 229.1 | 243.3 | 259.8 | 278.9 | 301.6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(down) / Exit EV-EBITDA (across) | 6.0x | 8.0x | 10.0x | 12.0x | 14.0x |
|---|---|---|---|---|---|
| 6.0% | 196.6 | 246.2 | 295.8 | 345.4 | 394.9 |
| 6.5% | 192.1 | 240.5 | 289.0 | 337.4 | 385.8 |
| **7.0%** | 187.7 | 235.1 | **282.4** | 329.7 | 377.0 |
| 7.5% | 183.5 | 229.7 | 275.9 | 322.2 | 368.4 |
| 8.0% | 179.3 | 224.5 | 269.7 | 314.8 | 360.0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9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9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9">
        <f>IFERROR(IF(OR(NOT(ISNUMBER(Data!X35)),NOT(ISNUMBER(Data!X41))),"-",Data!X35/Data!X41),"-")</f>
        <v/>
      </c>
      <c r="Y16" s="459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9">
        <f>IFERROR(IF(OR(NOT(ISNUMBER(Data!X37)),NOT(ISNUMBER(Data!X38))),"-",Data!X37/Data!X38),"-")</f>
        <v/>
      </c>
      <c r="Y17" s="459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9">
        <f>IFERROR(IF(OR(NOT(ISNUMBER(Data!X35)),NOT(ISNUMBER(Data!U20)),NOT(ISNUMBER(Data!V20)),NOT(ISNUMBER(Data!W20)),NOT(ISNUMBER(Data!X20))),"-",Data!X35/(Data!U20+Data!V20+Data!W20+Data!X20)),"-")</f>
        <v/>
      </c>
      <c r="Y18" s="459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62" t="n"/>
      <c r="Y20" s="462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3" t="n"/>
      <c r="Y22" s="463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3" t="n"/>
      <c r="Y23" s="463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3" t="n"/>
      <c r="Y24" s="463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3" t="n"/>
      <c r="Y25" s="463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3" t="n"/>
      <c r="Y26" s="463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3" t="n"/>
      <c r="Y27" s="463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9">
        <f>IFERROR(IF(OR(NOT(ISNUMBER(Data!X41)),NOT(ISNUMBER(Data!X28))),"-",Data!X41/Data!X28),"-")</f>
        <v/>
      </c>
      <c r="Y30" s="459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9">
        <f>IFERROR(IF(OR(NOT(ISNUMBER(Data!U53)),NOT(ISNUMBER(Data!V53)),NOT(ISNUMBER(Data!W53)),NOT(ISNUMBER(Data!X53)),NOT(ISNUMBER(Data!X28))),"-",(Data!U53+Data!V53+Data!W53+Data!X53)/Data!X28),"-")</f>
        <v/>
      </c>
      <c r="Y31" s="459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9">
        <f>IFERROR(IF(OR(NOT(ISNUMBER(Data!U14)),NOT(ISNUMBER(Data!V14)),NOT(ISNUMBER(Data!W14)),NOT(ISNUMBER(Data!X14)),NOT(ISNUMBER(Data!X28))),"-",(Data!U14+Data!V14+Data!W14+Data!X14)/Data!X28),"-")</f>
        <v/>
      </c>
      <c r="Y32" s="459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61" t="n"/>
      <c r="Y33" s="461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3" t="n"/>
      <c r="Y36" s="463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3" t="n"/>
      <c r="Y37" s="463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3" t="n"/>
      <c r="Y38" s="463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3" t="n"/>
      <c r="Y39" s="463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3" t="n"/>
      <c r="Y40" s="463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3" t="n"/>
      <c r="Y41" s="463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3" t="n"/>
      <c r="Y42" s="463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3" t="n"/>
      <c r="Y43" s="463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3" t="n"/>
      <c r="Y44" s="463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9">
        <f>IFERROR(IF(OR(NOT(ISNUMBER(Data!X37)),NOT(ISNUMBER(Data!X38))),"-",Data!X37-Data!X38),"-")</f>
        <v/>
      </c>
      <c r="Y48" s="459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9">
        <f>IFERROR(IF(OR(NOT(ISNUMBER(Data!X37)),NOT(ISNUMBER(Data!X47)),NOT(ISNUMBER(Data!X38))),"-",(Data!X37-Data!X47)/Data!X38),"-")</f>
        <v/>
      </c>
      <c r="Y49" s="459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9" t="n"/>
      <c r="Y50" s="459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9">
        <f>IFERROR(IF(OR(NOT(ISNUMBER(Data!X32)),NOT(ISNUMBER(Data!X38))),"-",Data!X32/Data!X38),"-")</f>
        <v/>
      </c>
      <c r="Y51" s="459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9" t="n"/>
      <c r="Y52" s="459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9" t="n"/>
      <c r="Y53" s="459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9" t="n"/>
      <c r="Y54" s="459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3" t="n"/>
      <c r="Y58" s="463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3" t="n"/>
      <c r="Y59" s="463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3" t="n"/>
      <c r="Y60" s="463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3" t="n"/>
      <c r="Y61" s="463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3" t="n"/>
      <c r="Y62" s="463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3" t="n"/>
      <c r="Y63" s="463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3" t="n"/>
      <c r="Y64" s="463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9" t="n"/>
      <c r="Y68" s="459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9" t="n"/>
      <c r="Y69" s="459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9" t="n"/>
      <c r="Y70" s="459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9" t="n"/>
      <c r="Y71" s="459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9">
        <f>IFERROR(IF(OR(NOT(ISNUMBER(Data!U14)),NOT(ISNUMBER(Data!V14)),NOT(ISNUMBER(Data!W14)),NOT(ISNUMBER(Data!X14)),NOT(ISNUMBER(Data!X39))),"-",(Data!U14+Data!V14+Data!W14+Data!X14)/Data!X39),"-")</f>
        <v/>
      </c>
      <c r="Y72" s="459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9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9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9" t="n"/>
      <c r="Y74" s="459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9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9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9" t="n"/>
      <c r="Y77" s="459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9" t="n"/>
      <c r="Y78" s="459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9" t="n"/>
      <c r="Y79" s="459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9">
        <f>IFERROR(IF(OR(NOT(ISNUMBER(Data!X36)),NOT(ISNUMBER(Data!U20)),NOT(ISNUMBER(Data!V20)),NOT(ISNUMBER(Data!W20)),NOT(ISNUMBER(Data!X20))),"-",Data!X36/(Data!U20+Data!V20+Data!W20+Data!X20)),"-")</f>
        <v/>
      </c>
      <c r="Y80" s="459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9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9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3" t="n"/>
      <c r="Y86" s="463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3" t="n"/>
      <c r="Y87" s="463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3" t="n"/>
      <c r="Y88" s="463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3" t="n"/>
      <c r="Y89" s="463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3" t="n"/>
      <c r="Y90" s="463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3" t="n"/>
      <c r="Y91" s="463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9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9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9">
        <f>IFERROR(IF(OR(NOT(ISNUMBER(Data!U27)),NOT(ISNUMBER(Data!V27)),NOT(ISNUMBER(Data!W27)),NOT(ISNUMBER(Data!X27)),NOT(ISNUMBER(Data!$B$8))),"-",(Data!U27+Data!V27+Data!W27+Data!X27)/Data!$B$8),"-")</f>
        <v/>
      </c>
      <c r="Y102" s="459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61" t="n"/>
      <c r="Y103" s="461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9">
        <f>IFERROR(IF(OR(NOT(ISNUMBER(Data!X37)),NOT(ISNUMBER(Data!X38)),NOT(ISNUMBER(Data!X39))),"-",(Data!X37-Data!X38)/Data!X39),"-")</f>
        <v/>
      </c>
      <c r="Y107" s="459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9">
        <f>IFERROR(IF(OR(NOT(ISNUMBER(Data!X48)),NOT(ISNUMBER(Data!X39))),"-",Data!X48/Data!X39),"-")</f>
        <v/>
      </c>
      <c r="Y108" s="459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9">
        <f>IFERROR(IF(OR(NOT(ISNUMBER(Data!X41)),NOT(ISNUMBER(Data!X40))),"-",Data!X41/Data!X40),"-")</f>
        <v/>
      </c>
      <c r="Y110" s="459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9">
        <f>IFERROR(IF(OR(NOT(ISNUMBER(Data!U14)),NOT(ISNUMBER(Data!V14)),NOT(ISNUMBER(Data!W14)),NOT(ISNUMBER(Data!X14)),NOT(ISNUMBER(Data!X39))),"-",(Data!U14+Data!V14+Data!W14+Data!X14)/Data!X39),"-")</f>
        <v/>
      </c>
      <c r="Y111" s="459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9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9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9" t="n"/>
      <c r="Y113" s="459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61" t="n"/>
      <c r="Y114" s="461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459" t="n"/>
      <c r="Y115" s="459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9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9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9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9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9">
        <f>IFERROR(IF(OR(NOT(ISNUMBER(Data!X39)),NOT(ISNUMBER(Data!X41))),"-",Data!X39/Data!X41),"-")</f>
        <v/>
      </c>
      <c r="Y120" s="459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9" t="n"/>
      <c r="Y121" s="459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9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9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9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9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9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9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9" t="n"/>
      <c r="Y126" s="459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5">
        <f>IFERROR(IF(OR(NOT(ISNUMBER(Data!X14)),NOT(ISNUMBER(Data!W14))),"-",(Data!X14-Data!W14)/ABS(Data!W14)),"-")</f>
        <v/>
      </c>
      <c r="Y130" s="465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5">
        <f>IFERROR(IF(OR(NOT(ISNUMBER(Data!X26)),NOT(ISNUMBER(Data!W26))),"-",(Data!X26-Data!W26)/ABS(Data!W26)),"-")</f>
        <v/>
      </c>
      <c r="Y131" s="465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5">
        <f>IFERROR(IF(OR(NOT(ISNUMBER(Data!X27)),NOT(ISNUMBER(Data!W27))),"-",(Data!X27-Data!W27)/ABS(Data!W27)),"-")</f>
        <v/>
      </c>
      <c r="Y132" s="465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5">
        <f>IFERROR(IF(OR(NOT(ISNUMBER(Data!X20)),NOT(ISNUMBER(Data!W20))),"-",(Data!X20-Data!W20)/ABS(Data!W20)),"-")</f>
        <v/>
      </c>
      <c r="Y133" s="465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5">
        <f>IFERROR(IF(OR(NOT(ISNUMBER(Data!X53)),NOT(ISNUMBER(Data!W53))),"-",(Data!X53-Data!W53)/ABS(Data!W53)),"-")</f>
        <v/>
      </c>
      <c r="Y134" s="465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5">
        <f>IFERROR(IF(OR(NOT(ISNUMBER(Data!X14)),NOT(ISNUMBER(Data!T14))),"-",(Data!X14-Data!T14)/ABS(Data!T14)),"-")</f>
        <v/>
      </c>
      <c r="Y137" s="465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5">
        <f>IFERROR(IF(OR(NOT(ISNUMBER(Data!X26)),NOT(ISNUMBER(Data!T26))),"-",(Data!X26-Data!T26)/ABS(Data!T26)),"-")</f>
        <v/>
      </c>
      <c r="Y138" s="465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5">
        <f>IFERROR(IF(OR(NOT(ISNUMBER(Data!X27)),NOT(ISNUMBER(Data!T27))),"-",(Data!X27-Data!T27)/ABS(Data!T27)),"-")</f>
        <v/>
      </c>
      <c r="Y139" s="465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5">
        <f>IFERROR(IF(OR(NOT(ISNUMBER(Data!X20)),NOT(ISNUMBER(Data!T20))),"-",(Data!X20-Data!T20)/ABS(Data!T20)),"-")</f>
        <v/>
      </c>
      <c r="Y140" s="465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5">
        <f>IFERROR(IF(OR(NOT(ISNUMBER(Data!X53)),NOT(ISNUMBER(Data!T53))),"-",(Data!X53-Data!T53)/ABS(Data!T53)),"-")</f>
        <v/>
      </c>
      <c r="Y141" s="465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5">
        <f>IFERROR(IF(OR(NOT(ISNUMBER(Data!X16)),NOT(ISNUMBER(Data!X14))),"-",Data!X16/Data!X14),"-")</f>
        <v/>
      </c>
      <c r="Y144" s="465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5">
        <f>IFERROR(IF(OR(NOT(ISNUMBER(Data!X20)),NOT(ISNUMBER(Data!X14))),"-",Data!X20/Data!X14),"-")</f>
        <v/>
      </c>
      <c r="Y145" s="465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5">
        <f>IFERROR(IF(OR(NOT(ISNUMBER(Data!X22)),NOT(ISNUMBER(Data!X14))),"-",Data!X22/Data!X14),"-")</f>
        <v/>
      </c>
      <c r="Y146" s="465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5">
        <f>IFERROR(IF(OR(NOT(ISNUMBER(Data!X26)),NOT(ISNUMBER(Data!X14))),"-",Data!X26/Data!X14),"-")</f>
        <v/>
      </c>
      <c r="Y147" s="465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5">
        <f>IFERROR(IF(OR(NOT(ISNUMBER(Data!X53)),NOT(ISNUMBER(Data!X14))),"-",Data!X53/Data!X14),"-")</f>
        <v/>
      </c>
      <c r="Y148" s="465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76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Eli Lilly and Company</t>
        </is>
      </c>
      <c r="C2" s="279" t="inlineStr">
        <is>
          <t>Sanofi</t>
        </is>
      </c>
      <c r="D2" s="279" t="inlineStr">
        <is>
          <t>AstraZeneca PLC</t>
        </is>
      </c>
      <c r="E2" s="279" t="inlineStr">
        <is>
          <t>Merck &amp; Co.,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LLY</t>
        </is>
      </c>
      <c r="C3" s="425" t="inlineStr">
        <is>
          <t>SNY</t>
        </is>
      </c>
      <c r="D3" s="425" t="inlineStr">
        <is>
          <t>AZN</t>
        </is>
      </c>
      <c r="E3" s="425" t="inlineStr">
        <is>
          <t>MRK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IFRS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20-F</t>
        </is>
      </c>
      <c r="D6" s="426" t="inlineStr">
        <is>
          <t>20-F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65179</v>
      </c>
      <c r="C10" s="427" t="n">
        <v>43626</v>
      </c>
      <c r="D10" s="427" t="n">
        <v>58739</v>
      </c>
      <c r="E10" s="427" t="n">
        <v>65011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40.4</v>
      </c>
      <c r="C11" s="428" t="n">
        <v>14.5</v>
      </c>
      <c r="D11" s="428" t="n">
        <v>23.4</v>
      </c>
      <c r="E11" s="428" t="n">
        <v>32.6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43.4</v>
      </c>
      <c r="C12" s="429" t="n">
        <v>27.6</v>
      </c>
      <c r="D12" s="429" t="n">
        <v>33.2</v>
      </c>
      <c r="E12" s="429" t="n">
        <v>41.6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31.7</v>
      </c>
      <c r="C13" s="428" t="n">
        <v>11.3</v>
      </c>
      <c r="D13" s="428" t="n">
        <v>17.4</v>
      </c>
      <c r="E13" s="428" t="n">
        <v>28.1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83</v>
      </c>
      <c r="C14" s="429" t="n">
        <v>70.09999999999999</v>
      </c>
      <c r="D14" s="429" t="n">
        <v>81.90000000000001</v>
      </c>
      <c r="E14" s="429" t="n">
        <v>74.8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13.8</v>
      </c>
      <c r="C15" s="428" t="n">
        <v>16.1</v>
      </c>
      <c r="D15" s="428" t="n">
        <v>20</v>
      </c>
      <c r="E15" s="428" t="n">
        <v>19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34.2</v>
      </c>
      <c r="C17" s="429" t="n">
        <v>6.4</v>
      </c>
      <c r="D17" s="429" t="n">
        <v>16</v>
      </c>
      <c r="E17" s="429" t="n">
        <v>21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77.8</v>
      </c>
      <c r="C18" s="428" t="n">
        <v>6.9</v>
      </c>
      <c r="D18" s="428" t="n">
        <v>21</v>
      </c>
      <c r="E18" s="428" t="n">
        <v>34.7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18.4</v>
      </c>
      <c r="C19" s="429" t="n">
        <v>3.9</v>
      </c>
      <c r="D19" s="429" t="n">
        <v>9</v>
      </c>
      <c r="E19" s="429" t="n">
        <v>13.3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0.58</v>
      </c>
      <c r="C20" s="430" t="n">
        <v>0.34</v>
      </c>
      <c r="D20" s="430" t="n">
        <v>0.51</v>
      </c>
      <c r="E20" s="430" t="n">
        <v>0.47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1.25</v>
      </c>
      <c r="C22" s="431" t="n">
        <v>0.91</v>
      </c>
      <c r="D22" s="431" t="n">
        <v>1.14</v>
      </c>
      <c r="E22" s="431" t="n">
        <v>1.29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1.6</v>
      </c>
      <c r="C23" s="430" t="n">
        <v>0.26</v>
      </c>
      <c r="D23" s="430" t="n">
        <v>0.57</v>
      </c>
      <c r="E23" s="430" t="n">
        <v>0.9399999999999999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29.4</v>
      </c>
      <c r="C24" s="429" t="n">
        <v>11.3</v>
      </c>
      <c r="D24" s="429" t="n">
        <v>8.1</v>
      </c>
      <c r="E24" s="429" t="n">
        <v>15.6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1.58</v>
      </c>
      <c r="C25" s="430" t="n">
        <v>1.09</v>
      </c>
      <c r="D25" s="430" t="n">
        <v>0.9399999999999999</v>
      </c>
      <c r="E25" s="430" t="n">
        <v>1.54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39.8</v>
      </c>
      <c r="C27" s="429" t="n">
        <v>10.1</v>
      </c>
      <c r="D27" s="429" t="n">
        <v>14.6</v>
      </c>
      <c r="E27" s="429" t="n">
        <v>13.7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52.8</v>
      </c>
      <c r="C28" s="428" t="n">
        <v>22.3</v>
      </c>
      <c r="D28" s="428" t="n">
        <v>25.7</v>
      </c>
      <c r="E28" s="428" t="n">
        <v>18.4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0.8</v>
      </c>
      <c r="C29" s="429" t="n">
        <v>6.4</v>
      </c>
      <c r="D29" s="429" t="n">
        <v>4.5</v>
      </c>
      <c r="E29" s="429" t="n">
        <v>3.7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99</v>
      </c>
      <c r="C31" s="428" t="n">
        <v>70</v>
      </c>
      <c r="D31" s="428" t="n">
        <v>94</v>
      </c>
      <c r="E31" s="428" t="n">
        <v>66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454</v>
      </c>
      <c r="C32" s="429" t="n">
        <v>286</v>
      </c>
      <c r="D32" s="429" t="n">
        <v>225</v>
      </c>
      <c r="E32" s="429" t="n">
        <v>148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178</v>
      </c>
      <c r="C33" s="428" t="n">
        <v>206</v>
      </c>
      <c r="D33" s="428" t="n"/>
      <c r="E33" s="428" t="n">
        <v>98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376</v>
      </c>
      <c r="C34" s="429" t="n">
        <v>150</v>
      </c>
      <c r="D34" s="429" t="n"/>
      <c r="E34" s="429" t="n">
        <v>116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12</v>
      </c>
      <c r="C35" s="428" t="n">
        <v>8.1</v>
      </c>
      <c r="D35" s="428" t="n">
        <v>4.8</v>
      </c>
      <c r="E35" s="428" t="n">
        <v>6.3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31" t="n"/>
      <c r="B36" s="532" t="n"/>
      <c r="C36" s="532" t="n"/>
      <c r="D36" s="532" t="n"/>
      <c r="E36" s="532" t="n"/>
      <c r="F36" s="488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31" t="n"/>
      <c r="B37" s="532" t="n"/>
      <c r="C37" s="532" t="n"/>
      <c r="D37" s="532" t="n"/>
      <c r="E37" s="532" t="n"/>
      <c r="F37" s="488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31" t="n"/>
      <c r="B38" s="532" t="n"/>
      <c r="C38" s="532" t="n"/>
      <c r="D38" s="532" t="n"/>
      <c r="E38" s="532" t="n"/>
      <c r="F38" s="488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31" t="n"/>
      <c r="B39" s="532" t="n"/>
      <c r="C39" s="532" t="n"/>
      <c r="D39" s="532" t="n"/>
      <c r="E39" s="532" t="n"/>
      <c r="F39" s="488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31" t="n"/>
      <c r="B40" s="532" t="n"/>
      <c r="C40" s="532" t="n"/>
      <c r="D40" s="532" t="n"/>
      <c r="E40" s="532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31" t="n"/>
      <c r="B41" s="532" t="n"/>
      <c r="C41" s="532" t="n"/>
      <c r="D41" s="532" t="n"/>
      <c r="E41" s="532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31" t="n"/>
      <c r="B42" s="532" t="n"/>
      <c r="C42" s="532" t="n"/>
      <c r="D42" s="532" t="n"/>
      <c r="E42" s="532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31" t="n"/>
      <c r="B43" s="532" t="n"/>
      <c r="C43" s="532" t="n"/>
      <c r="D43" s="532" t="n"/>
      <c r="E43" s="532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31" t="n"/>
      <c r="B44" s="532" t="n"/>
      <c r="C44" s="532" t="n"/>
      <c r="D44" s="532" t="n"/>
      <c r="E44" s="532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31" t="n"/>
      <c r="B45" s="532" t="n"/>
      <c r="C45" s="532" t="n"/>
      <c r="D45" s="532" t="n"/>
      <c r="E45" s="532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31" t="n"/>
      <c r="B46" s="532" t="n"/>
      <c r="C46" s="532" t="n"/>
      <c r="D46" s="532" t="n"/>
      <c r="E46" s="532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31" t="n"/>
      <c r="B47" s="532" t="n"/>
      <c r="C47" s="532" t="n"/>
      <c r="D47" s="532" t="n"/>
      <c r="E47" s="532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31" t="n"/>
      <c r="B48" s="532" t="n"/>
      <c r="C48" s="532" t="n"/>
      <c r="D48" s="532" t="n"/>
      <c r="E48" s="532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24" t="n"/>
      <c r="C49" s="524" t="n"/>
      <c r="D49" s="524" t="n"/>
      <c r="E49" s="524" t="n"/>
    </row>
    <row r="50" ht="17" customHeight="1" s="74">
      <c r="A50" s="310" t="inlineStr">
        <is>
          <t>Revenue</t>
        </is>
      </c>
      <c r="B50" s="311" t="inlineStr">
        <is>
          <t>USD_NOT_CROSS_COMPARABLE</t>
        </is>
      </c>
      <c r="C50" s="311" t="inlineStr">
        <is>
          <t>EUR_NOT_CROSS_COMPARABLE</t>
        </is>
      </c>
      <c r="D50" s="311" t="inlineStr">
        <is>
          <t>USD_NOT_CROSS_COMPARABLE</t>
        </is>
      </c>
      <c r="E50" s="311" t="inlineStr">
        <is>
          <t>USD_NOT_CROSS_COMPARABLE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IPR&amp;D_CHARGE_INCLUDED</t>
        </is>
      </c>
      <c r="C51" s="311" t="inlineStr">
        <is>
          <t>IFRS_IMPAIRMENT_DISTORTED</t>
        </is>
      </c>
      <c r="D51" s="311" t="inlineStr">
        <is>
          <t>IFRS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34" t="n"/>
      <c r="C52" s="534" t="n"/>
      <c r="D52" s="534" t="n"/>
      <c r="E52" s="534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34" t="n"/>
      <c r="C53" s="534" t="n"/>
      <c r="D53" s="534" t="n"/>
      <c r="E53" s="534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534" t="n"/>
      <c r="C54" s="534" t="n"/>
      <c r="D54" s="534" t="n"/>
      <c r="E54" s="534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34" t="n"/>
      <c r="C55" s="534" t="n"/>
      <c r="D55" s="534" t="n"/>
      <c r="E55" s="534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34" t="n"/>
      <c r="C56" s="534" t="n"/>
      <c r="D56" s="534" t="n"/>
      <c r="E56" s="534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534" t="n"/>
      <c r="C57" s="534" t="n"/>
      <c r="D57" s="534" t="n"/>
      <c r="E57" s="534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34" t="n"/>
      <c r="C58" s="534" t="n"/>
      <c r="D58" s="534" t="n"/>
      <c r="E58" s="534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34" t="n"/>
      <c r="C59" s="534" t="n"/>
      <c r="D59" s="534" t="n"/>
      <c r="E59" s="534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34" t="n"/>
      <c r="C60" s="534" t="n"/>
      <c r="D60" s="534" t="n"/>
      <c r="E60" s="534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34" t="n"/>
      <c r="C62" s="534" t="n"/>
      <c r="D62" s="534" t="n"/>
      <c r="E62" s="534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NVO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29.3326843015</v>
      </c>
      <c r="C3" s="308" t="n">
        <v>321.5860184424</v>
      </c>
    </row>
    <row r="4">
      <c r="A4" s="308" t="inlineStr">
        <is>
          <t>2020-09</t>
        </is>
      </c>
      <c r="B4" s="308" t="n">
        <v>30.8384050735</v>
      </c>
      <c r="C4" s="308" t="n">
        <v>309.5592456058</v>
      </c>
    </row>
    <row r="5">
      <c r="A5" s="308" t="inlineStr">
        <is>
          <t>2020-10</t>
        </is>
      </c>
      <c r="B5" s="308" t="n">
        <v>28.3777286496</v>
      </c>
      <c r="C5" s="308" t="n">
        <v>301.8408314973</v>
      </c>
    </row>
    <row r="6">
      <c r="A6" s="308" t="inlineStr">
        <is>
          <t>2020-11</t>
        </is>
      </c>
      <c r="B6" s="308" t="n">
        <v>29.8168246087</v>
      </c>
      <c r="C6" s="308" t="n">
        <v>334.6741331902</v>
      </c>
    </row>
    <row r="7">
      <c r="A7" s="308" t="inlineStr">
        <is>
          <t>2020-12</t>
        </is>
      </c>
      <c r="B7" s="308" t="n">
        <v>31.0249545496</v>
      </c>
      <c r="C7" s="308" t="n">
        <v>347.0791635841</v>
      </c>
    </row>
    <row r="8">
      <c r="A8" s="308" t="inlineStr">
        <is>
          <t>2021-01</t>
        </is>
      </c>
      <c r="B8" s="308" t="n">
        <v>30.9139131948</v>
      </c>
      <c r="C8" s="308" t="n">
        <v>343.5422757772</v>
      </c>
    </row>
    <row r="9">
      <c r="A9" s="308" t="inlineStr">
        <is>
          <t>2021-02</t>
        </is>
      </c>
      <c r="B9" s="308" t="n">
        <v>31.6467861369</v>
      </c>
      <c r="C9" s="308" t="n">
        <v>353.0946578069</v>
      </c>
    </row>
    <row r="10">
      <c r="A10" s="308" t="inlineStr">
        <is>
          <t>2021-03</t>
        </is>
      </c>
      <c r="B10" s="308" t="n">
        <v>30.3650648593</v>
      </c>
      <c r="C10" s="308" t="n">
        <v>369.1269350071</v>
      </c>
    </row>
    <row r="11">
      <c r="A11" s="308" t="inlineStr">
        <is>
          <t>2021-04</t>
        </is>
      </c>
      <c r="B11" s="308" t="n">
        <v>33.3060893851</v>
      </c>
      <c r="C11" s="308" t="n">
        <v>388.6576085041</v>
      </c>
    </row>
    <row r="12">
      <c r="A12" s="308" t="inlineStr">
        <is>
          <t>2021-05</t>
        </is>
      </c>
      <c r="B12" s="308" t="n">
        <v>35.5355030762</v>
      </c>
      <c r="C12" s="308" t="n">
        <v>391.2095419988</v>
      </c>
    </row>
    <row r="13">
      <c r="A13" s="308" t="inlineStr">
        <is>
          <t>2021-06</t>
        </is>
      </c>
      <c r="B13" s="308" t="n">
        <v>37.7288858389</v>
      </c>
      <c r="C13" s="308" t="n">
        <v>400.0010900298</v>
      </c>
    </row>
    <row r="14">
      <c r="A14" s="308" t="inlineStr">
        <is>
          <t>2021-07</t>
        </is>
      </c>
      <c r="B14" s="308" t="n">
        <v>41.7057995546</v>
      </c>
      <c r="C14" s="308" t="n">
        <v>409.766102857</v>
      </c>
    </row>
    <row r="15">
      <c r="A15" s="308" t="inlineStr">
        <is>
          <t>2021-08</t>
        </is>
      </c>
      <c r="B15" s="308" t="n">
        <v>45.2680622965</v>
      </c>
      <c r="C15" s="308" t="n">
        <v>421.9606882536</v>
      </c>
    </row>
    <row r="16">
      <c r="A16" s="308" t="inlineStr">
        <is>
          <t>2021-09</t>
        </is>
      </c>
      <c r="B16" s="308" t="n">
        <v>43.4749090836</v>
      </c>
      <c r="C16" s="308" t="n">
        <v>402.3077362055</v>
      </c>
    </row>
    <row r="17">
      <c r="A17" s="308" t="inlineStr">
        <is>
          <t>2021-10</t>
        </is>
      </c>
      <c r="B17" s="308" t="n">
        <v>49.8686776104</v>
      </c>
      <c r="C17" s="308" t="n">
        <v>430.5350884382</v>
      </c>
    </row>
    <row r="18">
      <c r="A18" s="308" t="inlineStr">
        <is>
          <t>2021-11</t>
        </is>
      </c>
      <c r="B18" s="308" t="n">
        <v>48.3743832664</v>
      </c>
      <c r="C18" s="308" t="n">
        <v>427.0758081414</v>
      </c>
    </row>
    <row r="19">
      <c r="A19" s="308" t="inlineStr">
        <is>
          <t>2021-12</t>
        </is>
      </c>
      <c r="B19" s="308" t="n">
        <v>50.7154444054</v>
      </c>
      <c r="C19" s="308" t="n">
        <v>446.8444096561</v>
      </c>
    </row>
    <row r="20">
      <c r="A20" s="308" t="inlineStr">
        <is>
          <t>2022-01</t>
        </is>
      </c>
      <c r="B20" s="308" t="n">
        <v>45.2227806497</v>
      </c>
      <c r="C20" s="308" t="n">
        <v>423.2772619766</v>
      </c>
    </row>
    <row r="21">
      <c r="A21" s="308" t="inlineStr">
        <is>
          <t>2022-02</t>
        </is>
      </c>
      <c r="B21" s="308" t="n">
        <v>46.6174553709</v>
      </c>
      <c r="C21" s="308" t="n">
        <v>410.7833808913</v>
      </c>
    </row>
    <row r="22">
      <c r="A22" s="308" t="inlineStr">
        <is>
          <t>2022-03</t>
        </is>
      </c>
      <c r="B22" s="308" t="n">
        <v>50.7743961338</v>
      </c>
      <c r="C22" s="308" t="n">
        <v>426.21058511</v>
      </c>
    </row>
    <row r="23">
      <c r="A23" s="308" t="inlineStr">
        <is>
          <t>2022-04</t>
        </is>
      </c>
      <c r="B23" s="308" t="n">
        <v>52.1231981922</v>
      </c>
      <c r="C23" s="308" t="n">
        <v>388.8024999232</v>
      </c>
    </row>
    <row r="24">
      <c r="A24" s="308" t="inlineStr">
        <is>
          <t>2022-05</t>
        </is>
      </c>
      <c r="B24" s="308" t="n">
        <v>50.4772024599</v>
      </c>
      <c r="C24" s="308" t="n">
        <v>389.6801366342</v>
      </c>
    </row>
    <row r="25">
      <c r="A25" s="308" t="inlineStr">
        <is>
          <t>2022-06</t>
        </is>
      </c>
      <c r="B25" s="308" t="n">
        <v>50.9481401277</v>
      </c>
      <c r="C25" s="308" t="n">
        <v>357.543498354</v>
      </c>
    </row>
    <row r="26">
      <c r="A26" s="308" t="inlineStr">
        <is>
          <t>2022-07</t>
        </is>
      </c>
      <c r="B26" s="308" t="n">
        <v>53.065073528</v>
      </c>
      <c r="C26" s="308" t="n">
        <v>390.4687763734</v>
      </c>
    </row>
    <row r="27">
      <c r="A27" s="308" t="inlineStr">
        <is>
          <t>2022-08</t>
        </is>
      </c>
      <c r="B27" s="308" t="n">
        <v>48.7744889013</v>
      </c>
      <c r="C27" s="308" t="n">
        <v>374.536884505</v>
      </c>
    </row>
    <row r="28">
      <c r="A28" s="308" t="inlineStr">
        <is>
          <t>2022-09</t>
        </is>
      </c>
      <c r="B28" s="308" t="n">
        <v>45.8002104547</v>
      </c>
      <c r="C28" s="308" t="n">
        <v>339.9235382673</v>
      </c>
    </row>
    <row r="29">
      <c r="A29" s="308" t="inlineStr">
        <is>
          <t>2022-10</t>
        </is>
      </c>
      <c r="B29" s="308" t="n">
        <v>50.0340751369</v>
      </c>
      <c r="C29" s="308" t="n">
        <v>367.5510098947</v>
      </c>
    </row>
    <row r="30">
      <c r="A30" s="308" t="inlineStr">
        <is>
          <t>2022-11</t>
        </is>
      </c>
      <c r="B30" s="308" t="n">
        <v>57.2789945062</v>
      </c>
      <c r="C30" s="308" t="n">
        <v>387.9837283185</v>
      </c>
    </row>
    <row r="31">
      <c r="A31" s="308" t="inlineStr">
        <is>
          <t>2022-12</t>
        </is>
      </c>
      <c r="B31" s="308" t="n">
        <v>62.2162047871</v>
      </c>
      <c r="C31" s="308" t="n">
        <v>365.645252784</v>
      </c>
    </row>
    <row r="32">
      <c r="A32" s="308" t="inlineStr">
        <is>
          <t>2023-01</t>
        </is>
      </c>
      <c r="B32" s="308" t="n">
        <v>63.7975831266</v>
      </c>
      <c r="C32" s="308" t="n">
        <v>388.6397049176</v>
      </c>
    </row>
    <row r="33">
      <c r="A33" s="308" t="inlineStr">
        <is>
          <t>2023-02</t>
        </is>
      </c>
      <c r="B33" s="308" t="n">
        <v>64.81352676909999</v>
      </c>
      <c r="C33" s="308" t="n">
        <v>378.8682578986</v>
      </c>
    </row>
    <row r="34">
      <c r="A34" s="308" t="inlineStr">
        <is>
          <t>2023-03</t>
        </is>
      </c>
      <c r="B34" s="308" t="n">
        <v>73.72646479310001</v>
      </c>
      <c r="C34" s="308" t="n">
        <v>392.9337203794</v>
      </c>
    </row>
    <row r="35">
      <c r="A35" s="308" t="inlineStr">
        <is>
          <t>2023-04</t>
        </is>
      </c>
      <c r="B35" s="308" t="n">
        <v>77.409545069</v>
      </c>
      <c r="C35" s="308" t="n">
        <v>399.2108315235</v>
      </c>
    </row>
    <row r="36">
      <c r="A36" s="308" t="inlineStr">
        <is>
          <t>2023-05</t>
        </is>
      </c>
      <c r="B36" s="308" t="n">
        <v>74.3379951031</v>
      </c>
      <c r="C36" s="308" t="n">
        <v>401.0536531438</v>
      </c>
    </row>
    <row r="37">
      <c r="A37" s="308" t="inlineStr">
        <is>
          <t>2023-06</t>
        </is>
      </c>
      <c r="B37" s="308" t="n">
        <v>74.97268943989999</v>
      </c>
      <c r="C37" s="308" t="n">
        <v>427.0476200424</v>
      </c>
    </row>
    <row r="38">
      <c r="A38" s="308" t="inlineStr">
        <is>
          <t>2023-07</t>
        </is>
      </c>
      <c r="B38" s="308" t="n">
        <v>74.6344946473</v>
      </c>
      <c r="C38" s="308" t="n">
        <v>441.0262813103</v>
      </c>
    </row>
    <row r="39">
      <c r="A39" s="308" t="inlineStr">
        <is>
          <t>2023-08</t>
        </is>
      </c>
      <c r="B39" s="308" t="n">
        <v>86.4090358998</v>
      </c>
      <c r="C39" s="308" t="n">
        <v>433.8587251536</v>
      </c>
    </row>
    <row r="40">
      <c r="A40" s="308" t="inlineStr">
        <is>
          <t>2023-09</t>
        </is>
      </c>
      <c r="B40" s="308" t="n">
        <v>84.66800694680001</v>
      </c>
      <c r="C40" s="308" t="n">
        <v>413.2967305907</v>
      </c>
    </row>
    <row r="41">
      <c r="A41" s="308" t="inlineStr">
        <is>
          <t>2023-10</t>
        </is>
      </c>
      <c r="B41" s="308" t="n">
        <v>89.9097144365</v>
      </c>
      <c r="C41" s="308" t="n">
        <v>404.3246297675</v>
      </c>
    </row>
    <row r="42">
      <c r="A42" s="308" t="inlineStr">
        <is>
          <t>2023-11</t>
        </is>
      </c>
      <c r="B42" s="308" t="n">
        <v>94.8162505769</v>
      </c>
      <c r="C42" s="308" t="n">
        <v>441.2571999663</v>
      </c>
    </row>
    <row r="43">
      <c r="A43" s="308" t="inlineStr">
        <is>
          <t>2023-12</t>
        </is>
      </c>
      <c r="B43" s="308" t="n">
        <v>96.3152113332</v>
      </c>
      <c r="C43" s="308" t="n">
        <v>461.4061014052</v>
      </c>
    </row>
    <row r="44">
      <c r="A44" s="308" t="inlineStr">
        <is>
          <t>2024-01</t>
        </is>
      </c>
      <c r="B44" s="308" t="n">
        <v>106.8265572584</v>
      </c>
      <c r="C44" s="308" t="n">
        <v>468.7546616872</v>
      </c>
    </row>
    <row r="45">
      <c r="A45" s="308" t="inlineStr">
        <is>
          <t>2024-02</t>
        </is>
      </c>
      <c r="B45" s="308" t="n">
        <v>111.5096458326</v>
      </c>
      <c r="C45" s="308" t="n">
        <v>493.2175043697</v>
      </c>
    </row>
    <row r="46">
      <c r="A46" s="308" t="inlineStr">
        <is>
          <t>2024-03</t>
        </is>
      </c>
      <c r="B46" s="308" t="n">
        <v>120.4077470985</v>
      </c>
      <c r="C46" s="308" t="n">
        <v>509.3575022438</v>
      </c>
    </row>
    <row r="47">
      <c r="A47" s="308" t="inlineStr">
        <is>
          <t>2024-04</t>
        </is>
      </c>
      <c r="B47" s="308" t="n">
        <v>120.3233491449</v>
      </c>
      <c r="C47" s="308" t="n">
        <v>488.8203853716</v>
      </c>
    </row>
    <row r="48">
      <c r="A48" s="308" t="inlineStr">
        <is>
          <t>2024-05</t>
        </is>
      </c>
      <c r="B48" s="308" t="n">
        <v>126.8595017717</v>
      </c>
      <c r="C48" s="308" t="n">
        <v>513.5447759541</v>
      </c>
    </row>
    <row r="49">
      <c r="A49" s="308" t="inlineStr">
        <is>
          <t>2024-06</t>
        </is>
      </c>
      <c r="B49" s="308" t="n">
        <v>133.8551543679</v>
      </c>
      <c r="C49" s="308" t="n">
        <v>531.6650443674999</v>
      </c>
    </row>
    <row r="50">
      <c r="A50" s="308" t="inlineStr">
        <is>
          <t>2024-07</t>
        </is>
      </c>
      <c r="B50" s="308" t="n">
        <v>124.3744509164</v>
      </c>
      <c r="C50" s="308" t="n">
        <v>538.1030154865</v>
      </c>
    </row>
    <row r="51">
      <c r="A51" s="308" t="inlineStr">
        <is>
          <t>2024-08</t>
        </is>
      </c>
      <c r="B51" s="308" t="n">
        <v>130.9980626469</v>
      </c>
      <c r="C51" s="308" t="n">
        <v>550.6761093107</v>
      </c>
    </row>
    <row r="52">
      <c r="A52" s="308" t="inlineStr">
        <is>
          <t>2024-09</t>
        </is>
      </c>
      <c r="B52" s="308" t="n">
        <v>112.0863705042</v>
      </c>
      <c r="C52" s="308" t="n">
        <v>562.2453646183</v>
      </c>
    </row>
    <row r="53">
      <c r="A53" s="308" t="inlineStr">
        <is>
          <t>2024-10</t>
        </is>
      </c>
      <c r="B53" s="308" t="n">
        <v>105.3839689086</v>
      </c>
      <c r="C53" s="308" t="n">
        <v>557.2281165235</v>
      </c>
    </row>
    <row r="54">
      <c r="A54" s="308" t="inlineStr">
        <is>
          <t>2024-11</t>
        </is>
      </c>
      <c r="B54" s="308" t="n">
        <v>100.5360239342</v>
      </c>
      <c r="C54" s="308" t="n">
        <v>590.4575858386</v>
      </c>
    </row>
    <row r="55">
      <c r="A55" s="308" t="inlineStr">
        <is>
          <t>2024-12</t>
        </is>
      </c>
      <c r="B55" s="308" t="n">
        <v>80.97480129989999</v>
      </c>
      <c r="C55" s="308" t="n">
        <v>576.2277005713</v>
      </c>
    </row>
    <row r="56">
      <c r="A56" s="308" t="inlineStr">
        <is>
          <t>2025-01</t>
        </is>
      </c>
      <c r="B56" s="308" t="n">
        <v>79.4968840941</v>
      </c>
      <c r="C56" s="308" t="n">
        <v>591.7031032586</v>
      </c>
    </row>
    <row r="57">
      <c r="A57" s="308" t="inlineStr">
        <is>
          <t>2025-02</t>
        </is>
      </c>
      <c r="B57" s="308" t="n">
        <v>85.3332450341</v>
      </c>
      <c r="C57" s="308" t="n">
        <v>584.1915354993</v>
      </c>
    </row>
    <row r="58">
      <c r="A58" s="308" t="inlineStr">
        <is>
          <t>2025-03</t>
        </is>
      </c>
      <c r="B58" s="308" t="n">
        <v>66.4019784899</v>
      </c>
      <c r="C58" s="308" t="n">
        <v>551.6398309809</v>
      </c>
    </row>
    <row r="59">
      <c r="A59" s="308" t="inlineStr">
        <is>
          <t>2025-04</t>
        </is>
      </c>
      <c r="B59" s="308" t="n">
        <v>63.5427919161</v>
      </c>
      <c r="C59" s="308" t="n">
        <v>546.8570261752</v>
      </c>
    </row>
    <row r="60">
      <c r="A60" s="308" t="inlineStr">
        <is>
          <t>2025-05</t>
        </is>
      </c>
      <c r="B60" s="308" t="n">
        <v>68.3718528518</v>
      </c>
      <c r="C60" s="308" t="n">
        <v>581.2241906037</v>
      </c>
    </row>
    <row r="61">
      <c r="A61" s="308" t="inlineStr">
        <is>
          <t>2025-06</t>
        </is>
      </c>
      <c r="B61" s="308" t="n">
        <v>66.00035362</v>
      </c>
      <c r="C61" s="308" t="n">
        <v>611.0954844284</v>
      </c>
    </row>
    <row r="62">
      <c r="A62" s="308" t="inlineStr">
        <is>
          <t>2025-07</t>
        </is>
      </c>
      <c r="B62" s="308" t="n">
        <v>45.0106729193</v>
      </c>
      <c r="C62" s="308" t="n">
        <v>625.1699179372</v>
      </c>
    </row>
    <row r="63">
      <c r="A63" s="308" t="inlineStr">
        <is>
          <t>2025-08</t>
        </is>
      </c>
      <c r="B63" s="308" t="n">
        <v>54.5772832318</v>
      </c>
      <c r="C63" s="308" t="n">
        <v>637.9981261317999</v>
      </c>
    </row>
    <row r="64">
      <c r="A64" s="308" t="inlineStr">
        <is>
          <t>2025-09</t>
        </is>
      </c>
      <c r="B64" s="308" t="n">
        <v>53.6396288794</v>
      </c>
      <c r="C64" s="308" t="n">
        <v>660.7149899586</v>
      </c>
    </row>
    <row r="65">
      <c r="A65" s="308" t="inlineStr">
        <is>
          <t>2025-10</t>
        </is>
      </c>
      <c r="B65" s="308" t="n">
        <v>47.8107054311</v>
      </c>
      <c r="C65" s="308" t="n">
        <v>676.4647183211</v>
      </c>
    </row>
    <row r="66">
      <c r="A66" s="308" t="inlineStr">
        <is>
          <t>2025-11</t>
        </is>
      </c>
      <c r="B66" s="308" t="n">
        <v>47.7043734943</v>
      </c>
      <c r="C66" s="308" t="n">
        <v>677.7838076613</v>
      </c>
    </row>
    <row r="67">
      <c r="A67" s="308" t="inlineStr">
        <is>
          <t>2025-12</t>
        </is>
      </c>
      <c r="B67" s="308" t="n">
        <v>49.1833540707</v>
      </c>
      <c r="C67" s="308" t="n">
        <v>678.3067456674</v>
      </c>
    </row>
    <row r="68">
      <c r="A68" s="308" t="inlineStr">
        <is>
          <t>2026-01</t>
        </is>
      </c>
      <c r="B68" s="308" t="n">
        <v>57.4482455272</v>
      </c>
      <c r="C68" s="308" t="n">
        <v>688.3034942507001</v>
      </c>
    </row>
    <row r="69">
      <c r="A69" s="308" t="inlineStr">
        <is>
          <t>2026-02</t>
        </is>
      </c>
      <c r="B69" s="308" t="n">
        <v>36.2011912332</v>
      </c>
      <c r="C69" s="308" t="n">
        <v>682.3551801683</v>
      </c>
    </row>
    <row r="70">
      <c r="A70" s="308" t="inlineStr">
        <is>
          <t>2026-03</t>
        </is>
      </c>
      <c r="B70" s="308" t="n">
        <v>36.75</v>
      </c>
      <c r="C70" s="308" t="n">
        <v>648.6864324889</v>
      </c>
    </row>
    <row r="71">
      <c r="A71" s="308" t="inlineStr">
        <is>
          <t>2026-04</t>
        </is>
      </c>
      <c r="B71" s="308" t="n">
        <v>42.22</v>
      </c>
      <c r="C71" s="308" t="n">
        <v>716.8327206883999</v>
      </c>
    </row>
    <row r="72">
      <c r="A72" s="308" t="inlineStr">
        <is>
          <t>2026-05</t>
        </is>
      </c>
      <c r="B72" s="308" t="n">
        <v>45.58</v>
      </c>
      <c r="C72" s="308" t="n">
        <v>754.5565587988</v>
      </c>
    </row>
    <row r="73">
      <c r="A73" s="308" t="inlineStr">
        <is>
          <t>2026-06</t>
        </is>
      </c>
      <c r="B73" s="308" t="n">
        <v>47.94</v>
      </c>
      <c r="C73" s="308" t="n">
        <v>746.77</v>
      </c>
    </row>
    <row r="74">
      <c r="A74" s="308" t="inlineStr">
        <is>
          <t>2026-07</t>
        </is>
      </c>
      <c r="B74" s="308" t="n">
        <v>47.08</v>
      </c>
      <c r="C74" s="308" t="n">
        <v>747.03</v>
      </c>
    </row>
    <row r="75">
      <c r="A75" s="308" t="inlineStr">
        <is>
          <t>2026-08</t>
        </is>
      </c>
      <c r="B75" s="308" t="n">
        <v>45.89</v>
      </c>
      <c r="C75" s="308" t="n">
        <v>776.34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G15"/>
  <sheetViews>
    <sheetView showGridLines="1" zoomScale="100" workbookViewId="0">
      <selection activeCell="A1" sqref="A1"/>
    </sheetView>
  </sheetViews>
  <sheetFormatPr baseColWidth="8" defaultRowHeight="15"/>
  <cols>
    <col width="14" customWidth="1" style="74" min="1" max="1"/>
    <col width="34" customWidth="1" style="74" min="2" max="2"/>
    <col width="36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</cols>
  <sheetData>
    <row r="1" ht="57.75" customHeight="1" s="74"/>
    <row r="2">
      <c r="A2" s="308" t="inlineStr">
        <is>
          <t>Fiscal year</t>
        </is>
      </c>
      <c r="B2" s="308" t="inlineStr">
        <is>
          <t>USD per 1 DKK — AVERAGE (flows)</t>
        </is>
      </c>
      <c r="C2" s="308" t="inlineStr">
        <is>
          <t>USD per 1 DKK — CLOSING (balance sheet)</t>
        </is>
      </c>
      <c r="D2" s="308" t="inlineStr">
        <is>
          <t>Closing date</t>
        </is>
      </c>
      <c r="E2" s="308" t="inlineStr">
        <is>
          <t>Observations</t>
        </is>
      </c>
      <c r="F2" s="308" t="inlineStr">
        <is>
          <t>FRED series</t>
        </is>
      </c>
      <c r="G2" s="308" t="inlineStr">
        <is>
          <t>Retrieved</t>
        </is>
      </c>
    </row>
    <row r="3">
      <c r="A3" s="308" t="n">
        <v>2015</v>
      </c>
      <c r="B3" s="308" t="n">
        <v>0.1487708084194545</v>
      </c>
      <c r="C3" s="308" t="n">
        <v>0.1455116918644413</v>
      </c>
      <c r="D3" s="308" t="inlineStr">
        <is>
          <t>2015-12-31</t>
        </is>
      </c>
      <c r="E3" s="308" t="n">
        <v>251</v>
      </c>
      <c r="F3" s="308" t="inlineStr">
        <is>
          <t>DEXDNUS</t>
        </is>
      </c>
      <c r="G3" s="308" t="inlineStr">
        <is>
          <t>2026-08-17</t>
        </is>
      </c>
    </row>
    <row r="4">
      <c r="A4" s="308" t="n">
        <v>2016</v>
      </c>
      <c r="B4" s="308" t="n">
        <v>0.1487198463231139</v>
      </c>
      <c r="C4" s="308" t="n">
        <v>0.1419204677698618</v>
      </c>
      <c r="D4" s="308" t="inlineStr">
        <is>
          <t>2016-12-30</t>
        </is>
      </c>
      <c r="E4" s="308" t="n">
        <v>251</v>
      </c>
      <c r="F4" s="308" t="inlineStr">
        <is>
          <t>DEXDNUS</t>
        </is>
      </c>
      <c r="G4" s="308" t="inlineStr">
        <is>
          <t>2026-08-17</t>
        </is>
      </c>
    </row>
    <row r="5">
      <c r="A5" s="308" t="n">
        <v>2017</v>
      </c>
      <c r="B5" s="308" t="n">
        <v>0.1519214477172889</v>
      </c>
      <c r="C5" s="308" t="n">
        <v>0.161464808744934</v>
      </c>
      <c r="D5" s="308" t="inlineStr">
        <is>
          <t>2017-12-29</t>
        </is>
      </c>
      <c r="E5" s="308" t="n">
        <v>249</v>
      </c>
      <c r="F5" s="308" t="inlineStr">
        <is>
          <t>DEXDNUS</t>
        </is>
      </c>
      <c r="G5" s="308" t="inlineStr">
        <is>
          <t>2026-08-17</t>
        </is>
      </c>
    </row>
    <row r="6">
      <c r="A6" s="308" t="n">
        <v>2018</v>
      </c>
      <c r="B6" s="308" t="n">
        <v>0.1585586630879457</v>
      </c>
      <c r="C6" s="308" t="n">
        <v>0.1534424820855902</v>
      </c>
      <c r="D6" s="308" t="inlineStr">
        <is>
          <t>2018-12-31</t>
        </is>
      </c>
      <c r="E6" s="308" t="n">
        <v>249</v>
      </c>
      <c r="F6" s="308" t="inlineStr">
        <is>
          <t>DEXDNUS</t>
        </is>
      </c>
      <c r="G6" s="308" t="inlineStr">
        <is>
          <t>2026-08-17</t>
        </is>
      </c>
    </row>
    <row r="7">
      <c r="A7" s="308" t="n">
        <v>2019</v>
      </c>
      <c r="B7" s="308" t="n">
        <v>0.1499389676189131</v>
      </c>
      <c r="C7" s="308" t="n">
        <v>0.150253929140247</v>
      </c>
      <c r="D7" s="308" t="inlineStr">
        <is>
          <t>2019-12-31</t>
        </is>
      </c>
      <c r="E7" s="308" t="n">
        <v>249</v>
      </c>
      <c r="F7" s="308" t="inlineStr">
        <is>
          <t>DEXDNUS</t>
        </is>
      </c>
      <c r="G7" s="308" t="inlineStr">
        <is>
          <t>2026-08-17</t>
        </is>
      </c>
    </row>
    <row r="8">
      <c r="A8" s="308" t="n">
        <v>2020</v>
      </c>
      <c r="B8" s="308" t="n">
        <v>0.1530804841473528</v>
      </c>
      <c r="C8" s="308" t="n">
        <v>0.1643682506287086</v>
      </c>
      <c r="D8" s="308" t="inlineStr">
        <is>
          <t>2020-12-31</t>
        </is>
      </c>
      <c r="E8" s="308" t="n">
        <v>250</v>
      </c>
      <c r="F8" s="308" t="inlineStr">
        <is>
          <t>DEXDNUS</t>
        </is>
      </c>
      <c r="G8" s="308" t="inlineStr">
        <is>
          <t>2026-08-17</t>
        </is>
      </c>
    </row>
    <row r="9">
      <c r="A9" s="308" t="n">
        <v>2021</v>
      </c>
      <c r="B9" s="308" t="n">
        <v>0.1590799288863815</v>
      </c>
      <c r="C9" s="308" t="n">
        <v>0.1521977352976988</v>
      </c>
      <c r="D9" s="308" t="inlineStr">
        <is>
          <t>2021-12-30</t>
        </is>
      </c>
      <c r="E9" s="308" t="n">
        <v>249</v>
      </c>
      <c r="F9" s="308" t="inlineStr">
        <is>
          <t>DEXDNUS</t>
        </is>
      </c>
      <c r="G9" s="308" t="inlineStr">
        <is>
          <t>2026-08-17</t>
        </is>
      </c>
    </row>
    <row r="10">
      <c r="A10" s="308" t="n">
        <v>2022</v>
      </c>
      <c r="B10" s="308" t="n">
        <v>0.1415837039227764</v>
      </c>
      <c r="C10" s="308" t="n">
        <v>0.1438559139166211</v>
      </c>
      <c r="D10" s="308" t="inlineStr">
        <is>
          <t>2022-12-30</t>
        </is>
      </c>
      <c r="E10" s="308" t="n">
        <v>250</v>
      </c>
      <c r="F10" s="308" t="inlineStr">
        <is>
          <t>DEXDNUS</t>
        </is>
      </c>
      <c r="G10" s="308" t="inlineStr">
        <is>
          <t>2026-08-17</t>
        </is>
      </c>
    </row>
    <row r="11">
      <c r="A11" s="308" t="n">
        <v>2023</v>
      </c>
      <c r="B11" s="308" t="n">
        <v>0.1451709601234374</v>
      </c>
      <c r="C11" s="308" t="n">
        <v>0.1483943728853802</v>
      </c>
      <c r="D11" s="308" t="inlineStr">
        <is>
          <t>2023-12-29</t>
        </is>
      </c>
      <c r="E11" s="308" t="n">
        <v>249</v>
      </c>
      <c r="F11" s="308" t="inlineStr">
        <is>
          <t>DEXDNUS</t>
        </is>
      </c>
      <c r="G11" s="308" t="inlineStr">
        <is>
          <t>2026-08-17</t>
        </is>
      </c>
    </row>
    <row r="12">
      <c r="A12" s="308" t="n">
        <v>2024</v>
      </c>
      <c r="B12" s="308" t="n">
        <v>0.145060238512303</v>
      </c>
      <c r="C12" s="308" t="n">
        <v>0.1388002109763207</v>
      </c>
      <c r="D12" s="308" t="inlineStr">
        <is>
          <t>2024-12-31</t>
        </is>
      </c>
      <c r="E12" s="308" t="n">
        <v>251</v>
      </c>
      <c r="F12" s="308" t="inlineStr">
        <is>
          <t>DEXDNUS</t>
        </is>
      </c>
      <c r="G12" s="308" t="inlineStr">
        <is>
          <t>2026-08-17</t>
        </is>
      </c>
    </row>
    <row r="13">
      <c r="A13" s="308" t="n">
        <v>2025</v>
      </c>
      <c r="B13" s="308" t="n">
        <v>0.1514906960689663</v>
      </c>
      <c r="C13" s="308" t="n">
        <v>0.1571338780641106</v>
      </c>
      <c r="D13" s="308" t="inlineStr">
        <is>
          <t>2025-12-31</t>
        </is>
      </c>
      <c r="E13" s="308" t="n">
        <v>250</v>
      </c>
      <c r="F13" s="308" t="inlineStr">
        <is>
          <t>DEXDNUS</t>
        </is>
      </c>
      <c r="G13" s="308" t="inlineStr">
        <is>
          <t>2026-08-17</t>
        </is>
      </c>
    </row>
    <row r="15">
      <c r="A15" s="308" t="inlineStr">
        <is>
          <t>SPOT (market data)</t>
        </is>
      </c>
      <c r="B15" s="308" t="n">
        <v>0.154619250096637</v>
      </c>
      <c r="D15" s="308" t="inlineStr">
        <is>
          <t>2026-08-07</t>
        </is>
      </c>
      <c r="F15" s="308" t="inlineStr">
        <is>
          <t>DEXDNUS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74">
        <f>IF(ISNUMBER(Valuation!$B$15),Valuation!$B$15,Market!$B$37)</f>
        <v/>
      </c>
      <c r="I3" s="474">
        <f>IF(ISNUMBER(Valuation!$B$15),Valuation!$B$15,Market!$B$37)</f>
        <v/>
      </c>
      <c r="J3" s="474">
        <f>IF(ISNUMBER(Valuation!$B$15),Valuation!$B$15,Market!$B$37)</f>
        <v/>
      </c>
      <c r="K3" s="474">
        <f>IF(ISNUMBER(Valuation!$B$15),Valuation!$B$15,Market!$B$37)</f>
        <v/>
      </c>
      <c r="L3" s="474">
        <f>IF(ISNUMBER(Valuation!$B$15),Valuation!$B$15,Market!$B$37)</f>
        <v/>
      </c>
    </row>
    <row r="5">
      <c r="C5" s="474">
        <f>AVERAGE(Metrics!$C$6:$L$6)</f>
        <v/>
      </c>
      <c r="D5" s="474">
        <f>AVERAGE(Metrics!$C$6:$L$6)</f>
        <v/>
      </c>
      <c r="E5" s="474">
        <f>AVERAGE(Metrics!$C$6:$L$6)</f>
        <v/>
      </c>
      <c r="F5" s="474">
        <f>AVERAGE(Metrics!$C$6:$L$6)</f>
        <v/>
      </c>
      <c r="G5" s="474">
        <f>AVERAGE(Metrics!$C$6:$L$6)</f>
        <v/>
      </c>
      <c r="H5" s="474">
        <f>AVERAGE(Metrics!$C$6:$L$6)</f>
        <v/>
      </c>
      <c r="I5" s="474">
        <f>AVERAGE(Metrics!$C$6:$L$6)</f>
        <v/>
      </c>
      <c r="J5" s="474">
        <f>AVERAGE(Metrics!$C$6:$L$6)</f>
        <v/>
      </c>
      <c r="K5" s="474">
        <f>AVERAGE(Metrics!$C$6:$L$6)</f>
        <v/>
      </c>
      <c r="L5" s="474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75">
        <f>AVERAGE(Metrics!$C$181:$L$181)</f>
        <v/>
      </c>
      <c r="D14" s="475">
        <f>AVERAGE(Metrics!$C$181:$L$181)</f>
        <v/>
      </c>
      <c r="E14" s="475">
        <f>AVERAGE(Metrics!$C$181:$L$181)</f>
        <v/>
      </c>
      <c r="F14" s="475">
        <f>AVERAGE(Metrics!$C$181:$L$181)</f>
        <v/>
      </c>
      <c r="G14" s="475">
        <f>AVERAGE(Metrics!$C$181:$L$181)</f>
        <v/>
      </c>
      <c r="H14" s="475">
        <f>AVERAGE(Metrics!$C$181:$L$181)</f>
        <v/>
      </c>
      <c r="I14" s="475">
        <f>AVERAGE(Metrics!$C$181:$L$181)</f>
        <v/>
      </c>
      <c r="J14" s="475">
        <f>AVERAGE(Metrics!$C$181:$L$181)</f>
        <v/>
      </c>
      <c r="K14" s="475">
        <f>AVERAGE(Metrics!$C$181:$L$181)</f>
        <v/>
      </c>
      <c r="L14" s="475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2026-09-24T11:46:10Z</dcterms:modified>
  <cp:lastModifiedBy>Francesco Laconi</cp:lastModifiedBy>
  <cp:revision>16</cp:revision>
</cp:coreProperties>
</file>