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6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1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META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76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45" t="n"/>
      <c r="C4" s="545" t="n"/>
      <c r="D4" s="545" t="n"/>
      <c r="E4" s="545" t="n"/>
      <c r="F4" s="545" t="n"/>
      <c r="G4" s="545" t="n"/>
      <c r="H4" s="545" t="n"/>
      <c r="I4" s="545" t="n"/>
      <c r="J4" s="545" t="n"/>
      <c r="K4" s="545" t="n"/>
      <c r="L4" s="545" t="n"/>
      <c r="M4" s="545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543.67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790.8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520.26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2548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1385271.16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-22846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1362425.16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13.37126722411966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23.14474244359302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17.91336441336441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0.0329489661253415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0.003835197059027692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45" t="n"/>
      <c r="C23" s="545" t="n"/>
      <c r="D23" s="545" t="n"/>
      <c r="E23" s="545" t="n"/>
      <c r="F23" s="545" t="n"/>
      <c r="G23" s="545" t="n"/>
      <c r="H23" s="545" t="n"/>
      <c r="I23" s="545" t="n"/>
      <c r="J23" s="545" t="n"/>
      <c r="K23" s="545" t="n"/>
      <c r="L23" s="545" t="n"/>
      <c r="M23" s="545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1.231</v>
      </c>
      <c r="C26" s="557" t="inlineStr">
        <is>
          <t>Market-input cost of capital: the APPROVED WACC is Valuation!B15 (9.68%)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58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59" t="n">
        <v>0.045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59" t="n">
        <v>0.15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0.0397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45" t="n"/>
      <c r="C39" s="545" t="n"/>
      <c r="D39" s="545" t="n"/>
      <c r="E39" s="545" t="n"/>
      <c r="F39" s="545" t="n"/>
      <c r="G39" s="545" t="n"/>
      <c r="H39" s="545" t="n"/>
      <c r="I39" s="545" t="n"/>
      <c r="J39" s="545" t="n"/>
      <c r="K39" s="545" t="n"/>
      <c r="L39" s="545" t="n"/>
      <c r="M39" s="545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104.66</v>
      </c>
      <c r="C41" s="437" t="n">
        <v>115.05</v>
      </c>
      <c r="D41" s="437" t="n">
        <v>176.46</v>
      </c>
      <c r="E41" s="437" t="n">
        <v>131.09</v>
      </c>
      <c r="F41" s="437" t="n">
        <v>205.25</v>
      </c>
      <c r="G41" s="437" t="n">
        <v>273.16</v>
      </c>
      <c r="H41" s="437" t="n">
        <v>336.35</v>
      </c>
      <c r="I41" s="437" t="n">
        <v>120.34</v>
      </c>
      <c r="J41" s="437" t="n">
        <v>353.96</v>
      </c>
      <c r="K41" s="437" t="n">
        <v>585.51</v>
      </c>
      <c r="L41" s="437" t="n">
        <v>660.09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45" t="n"/>
      <c r="C44" s="545" t="n"/>
      <c r="D44" s="545" t="n"/>
      <c r="E44" s="545" t="n"/>
      <c r="F44" s="545" t="n"/>
      <c r="G44" s="545" t="n"/>
      <c r="H44" s="545" t="n"/>
      <c r="I44" s="545" t="n"/>
      <c r="J44" s="545" t="n"/>
      <c r="K44" s="545" t="n"/>
      <c r="L44" s="545" t="n"/>
      <c r="M44" s="545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75" t="n">
        <v>28.48</v>
      </c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75" t="n">
        <v>32.97</v>
      </c>
      <c r="C47" s="158" t="n"/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75" t="n">
        <v>1.7</v>
      </c>
      <c r="C48" s="475" t="n">
        <v>5.6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META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Meta Platforms,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Communication Services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1.231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543.67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1385271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2026-08-03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/>
      <c r="D14" s="379" t="n">
        <v>40653</v>
      </c>
      <c r="E14" s="379" t="n">
        <v>55838</v>
      </c>
      <c r="F14" s="379" t="n">
        <v>70697</v>
      </c>
      <c r="G14" s="379" t="n">
        <v>85965</v>
      </c>
      <c r="H14" s="379" t="n">
        <v>117929</v>
      </c>
      <c r="I14" s="379" t="n">
        <v>116609</v>
      </c>
      <c r="J14" s="379" t="n">
        <v>134902</v>
      </c>
      <c r="K14" s="379" t="n">
        <v>164501</v>
      </c>
      <c r="L14" s="379" t="n">
        <v>200966</v>
      </c>
      <c r="M14" s="308" t="inlineStr">
        <is>
          <t>META 10k 2025.pdf | p.90 | Consolidated Statements of Income | Revenue | as-printed: 200,966</t>
        </is>
      </c>
      <c r="N14" s="380" t="n">
        <v>36455</v>
      </c>
      <c r="O14" s="380" t="n">
        <v>39071</v>
      </c>
      <c r="P14" s="380" t="n">
        <v>40589</v>
      </c>
      <c r="Q14" s="380" t="n">
        <v>48386</v>
      </c>
      <c r="R14" s="380" t="n">
        <v>42314</v>
      </c>
      <c r="S14" s="380" t="n">
        <v>47516</v>
      </c>
      <c r="T14" s="380" t="n">
        <v>51242</v>
      </c>
      <c r="U14" s="380" t="n">
        <v>59894</v>
      </c>
      <c r="V14" s="381" t="n">
        <v>56311</v>
      </c>
      <c r="W14" s="381" t="n">
        <v>60801</v>
      </c>
      <c r="X14" s="495" t="n"/>
      <c r="Y14" s="495" t="n"/>
    </row>
    <row r="15" ht="15" customHeight="1" s="74">
      <c r="A15" s="17" t="inlineStr">
        <is>
          <t>Cost of Goods Sold</t>
        </is>
      </c>
      <c r="B15" s="382" t="n"/>
      <c r="C15" s="382" t="n"/>
      <c r="D15" s="382" t="n">
        <v>5454</v>
      </c>
      <c r="E15" s="382" t="n">
        <v>9355</v>
      </c>
      <c r="F15" s="382" t="n">
        <v>12770</v>
      </c>
      <c r="G15" s="382" t="n">
        <v>16692</v>
      </c>
      <c r="H15" s="382" t="n">
        <v>22649</v>
      </c>
      <c r="I15" s="382" t="n">
        <v>25249</v>
      </c>
      <c r="J15" s="382" t="n">
        <v>25959</v>
      </c>
      <c r="K15" s="382" t="n">
        <v>30161</v>
      </c>
      <c r="L15" s="382" t="n">
        <v>36175</v>
      </c>
      <c r="M15" s="308" t="inlineStr">
        <is>
          <t>META 10k 2025.pdf | p.90 | Consolidated Statements of Income | Cost of revenue | as-printed: 36,175</t>
        </is>
      </c>
      <c r="N15" s="383" t="n">
        <v>6640</v>
      </c>
      <c r="O15" s="383" t="n">
        <v>7308</v>
      </c>
      <c r="P15" s="383" t="n">
        <v>7375</v>
      </c>
      <c r="Q15" s="383" t="n">
        <v>8838</v>
      </c>
      <c r="R15" s="383" t="n">
        <v>7572</v>
      </c>
      <c r="S15" s="383" t="n">
        <v>8491</v>
      </c>
      <c r="T15" s="383" t="n">
        <v>9206</v>
      </c>
      <c r="U15" s="383" t="n">
        <v>10906</v>
      </c>
      <c r="V15" s="384" t="n">
        <v>10218</v>
      </c>
      <c r="W15" s="384" t="n">
        <v>11330</v>
      </c>
      <c r="X15" s="495" t="n"/>
      <c r="Y15" s="495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96">
        <f>IFERROR(IF(OR(NOT(ISNUMBER(Data!X14)),NOT(ISNUMBER(Data!X15))),"-",Data!X14-Data!X15),"-")</f>
        <v/>
      </c>
      <c r="Y16" s="49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>
        <v>7242</v>
      </c>
      <c r="E17" s="382" t="n">
        <v>11297</v>
      </c>
      <c r="F17" s="382" t="n">
        <v>20341</v>
      </c>
      <c r="G17" s="382" t="n">
        <v>18155</v>
      </c>
      <c r="H17" s="382" t="n">
        <v>23872</v>
      </c>
      <c r="I17" s="382" t="n">
        <v>27078</v>
      </c>
      <c r="J17" s="382" t="n">
        <v>23709</v>
      </c>
      <c r="K17" s="382" t="n">
        <v>21087</v>
      </c>
      <c r="L17" s="382" t="n">
        <v>24143</v>
      </c>
      <c r="M17" s="308" t="inlineStr">
        <is>
          <t>META 10k 2025.pdf | p.90 | Consolidated Statements of Income | Marketing and sales + General and administrative (combined per split-line convention) | as-printed: 24,143</t>
        </is>
      </c>
      <c r="N17" s="383" t="n">
        <v>6019</v>
      </c>
      <c r="O17" s="383" t="n">
        <v>6379</v>
      </c>
      <c r="P17" s="383" t="n">
        <v>4687</v>
      </c>
      <c r="Q17" s="383" t="n">
        <v>4002</v>
      </c>
      <c r="R17" s="383" t="n">
        <v>5037</v>
      </c>
      <c r="S17" s="383" t="n">
        <v>5642</v>
      </c>
      <c r="T17" s="383" t="n">
        <v>6357</v>
      </c>
      <c r="U17" s="383" t="n">
        <v>7107</v>
      </c>
      <c r="V17" s="384" t="n">
        <v>5522</v>
      </c>
      <c r="W17" s="384" t="n">
        <v>9040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>
        <v>7754</v>
      </c>
      <c r="E18" s="379" t="n">
        <v>10273</v>
      </c>
      <c r="F18" s="379" t="n">
        <v>13600</v>
      </c>
      <c r="G18" s="379" t="n">
        <v>18447</v>
      </c>
      <c r="H18" s="379" t="n">
        <v>24655</v>
      </c>
      <c r="I18" s="379" t="n">
        <v>35338</v>
      </c>
      <c r="J18" s="379" t="n">
        <v>38483</v>
      </c>
      <c r="K18" s="379" t="n">
        <v>43873</v>
      </c>
      <c r="L18" s="379" t="n">
        <v>57372</v>
      </c>
      <c r="M18" s="308" t="inlineStr">
        <is>
          <t>META 10k 2025.pdf | p.90 | Consolidated Statements of Income | Research and development | as-printed: 57,372</t>
        </is>
      </c>
      <c r="N18" s="380" t="n">
        <v>9978</v>
      </c>
      <c r="O18" s="380" t="n">
        <v>10537</v>
      </c>
      <c r="P18" s="380" t="n">
        <v>11177</v>
      </c>
      <c r="Q18" s="380" t="n">
        <v>12181</v>
      </c>
      <c r="R18" s="380" t="n">
        <v>12150</v>
      </c>
      <c r="S18" s="380" t="n">
        <v>12942</v>
      </c>
      <c r="T18" s="380" t="n">
        <v>15144</v>
      </c>
      <c r="U18" s="380" t="n">
        <v>17136</v>
      </c>
      <c r="V18" s="381" t="n">
        <v>17699</v>
      </c>
      <c r="W18" s="381" t="n">
        <v>21656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/>
      <c r="D19" s="71" t="n">
        <v>14996</v>
      </c>
      <c r="E19" s="71" t="n">
        <v>21570</v>
      </c>
      <c r="F19" s="71" t="n">
        <v>33941</v>
      </c>
      <c r="G19" s="71" t="n">
        <v>36602</v>
      </c>
      <c r="H19" s="71" t="n">
        <v>48527</v>
      </c>
      <c r="I19" s="71" t="n">
        <v>62416</v>
      </c>
      <c r="J19" s="71" t="n">
        <v>62192</v>
      </c>
      <c r="K19" s="71" t="n">
        <v>64960</v>
      </c>
      <c r="L19" s="71" t="n">
        <v>81515</v>
      </c>
      <c r="N19" s="216" t="n">
        <v>15997</v>
      </c>
      <c r="O19" s="216" t="n">
        <v>16916</v>
      </c>
      <c r="P19" s="216" t="n">
        <v>15864</v>
      </c>
      <c r="Q19" s="216" t="n">
        <v>16183</v>
      </c>
      <c r="R19" s="216" t="n">
        <v>17187</v>
      </c>
      <c r="S19" s="216" t="n">
        <v>18584</v>
      </c>
      <c r="T19" s="216" t="n">
        <v>21501</v>
      </c>
      <c r="U19" s="216" t="n">
        <v>24243</v>
      </c>
      <c r="V19" s="256" t="n">
        <v>23221</v>
      </c>
      <c r="W19" s="256" t="n">
        <v>30696</v>
      </c>
      <c r="X19" s="496" t="n"/>
      <c r="Y19" s="496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3025</v>
      </c>
      <c r="E21" s="382" t="n">
        <v>4315</v>
      </c>
      <c r="F21" s="382" t="n">
        <v>5741</v>
      </c>
      <c r="G21" s="382" t="n">
        <v>6862</v>
      </c>
      <c r="H21" s="382" t="n">
        <v>7967</v>
      </c>
      <c r="I21" s="382" t="n">
        <v>8686</v>
      </c>
      <c r="J21" s="382" t="n">
        <v>11178</v>
      </c>
      <c r="K21" s="382" t="n">
        <v>15498</v>
      </c>
      <c r="L21" s="382" t="n">
        <v>18616</v>
      </c>
      <c r="M21" s="308" t="inlineStr">
        <is>
          <t>META 10k 2025.pdf | p.93 | Consolidated Statements of Cash Flows | Depreciation and amortization | as-printed: 18,616</t>
        </is>
      </c>
      <c r="N21" s="383" t="n">
        <v>3374</v>
      </c>
      <c r="O21" s="383" t="n">
        <v>3637</v>
      </c>
      <c r="P21" s="383" t="n">
        <v>4027</v>
      </c>
      <c r="Q21" s="383" t="n">
        <v>4460</v>
      </c>
      <c r="R21" s="383" t="n">
        <v>3900</v>
      </c>
      <c r="S21" s="383" t="n">
        <v>4342</v>
      </c>
      <c r="T21" s="383" t="n">
        <v>4963</v>
      </c>
      <c r="U21" s="383" t="n">
        <v>5411</v>
      </c>
      <c r="V21" s="384" t="n">
        <v>5999</v>
      </c>
      <c r="W21" s="384" t="n">
        <v>6356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/>
      <c r="D22" s="70" t="n">
        <v>20203</v>
      </c>
      <c r="E22" s="70" t="n">
        <v>24913</v>
      </c>
      <c r="F22" s="70" t="n">
        <v>23986</v>
      </c>
      <c r="G22" s="70" t="n">
        <v>32671</v>
      </c>
      <c r="H22" s="70" t="n">
        <v>46753</v>
      </c>
      <c r="I22" s="70" t="n">
        <v>28944</v>
      </c>
      <c r="J22" s="70" t="n">
        <v>46751</v>
      </c>
      <c r="K22" s="70" t="n">
        <v>69380</v>
      </c>
      <c r="L22" s="70" t="n">
        <v>83276</v>
      </c>
      <c r="M22" s="308" t="inlineStr">
        <is>
          <t>META 10k 2025.pdf | p.90 | Consolidated Statements of Income | Income from operations | as-printed: 83,276</t>
        </is>
      </c>
      <c r="N22" s="220" t="n">
        <v>13818</v>
      </c>
      <c r="O22" s="220" t="n">
        <v>14847</v>
      </c>
      <c r="P22" s="220" t="n">
        <v>17350</v>
      </c>
      <c r="Q22" s="220" t="n">
        <v>23365</v>
      </c>
      <c r="R22" s="220" t="n">
        <v>17555</v>
      </c>
      <c r="S22" s="220" t="n">
        <v>20441</v>
      </c>
      <c r="T22" s="220" t="n">
        <v>20535</v>
      </c>
      <c r="U22" s="220" t="n">
        <v>24745</v>
      </c>
      <c r="V22" s="258" t="n">
        <v>22872</v>
      </c>
      <c r="W22" s="258" t="n">
        <v>18775</v>
      </c>
      <c r="X22" s="496" t="n"/>
      <c r="Y22" s="496" t="n"/>
    </row>
    <row r="23" ht="15" customHeight="1" s="74">
      <c r="A23" s="17" t="inlineStr">
        <is>
          <t>Interest Expense</t>
        </is>
      </c>
      <c r="B23" s="382" t="n"/>
      <c r="C23" s="382" t="n"/>
      <c r="D23" s="382" t="n"/>
      <c r="E23" s="382" t="n"/>
      <c r="F23" s="382" t="n"/>
      <c r="G23" s="382" t="n">
        <v>14</v>
      </c>
      <c r="H23" s="382" t="n">
        <v>15</v>
      </c>
      <c r="I23" s="382" t="n">
        <v>160</v>
      </c>
      <c r="J23" s="382" t="n">
        <v>420</v>
      </c>
      <c r="K23" s="382" t="n">
        <v>715</v>
      </c>
      <c r="L23" s="382" t="n">
        <v>1090</v>
      </c>
      <c r="M23" s="308" t="inlineStr">
        <is>
          <t>META 10k 2025.pdf | p.112 | Note 10. Long-term Debt | Interest expense, net of capitalized interest, recognized on the Notes | as-printed: 1.09 billion</t>
        </is>
      </c>
      <c r="N23" s="383" t="n">
        <v>365</v>
      </c>
      <c r="O23" s="383" t="n">
        <v>259</v>
      </c>
      <c r="P23" s="383" t="n">
        <v>472</v>
      </c>
      <c r="Q23" s="383" t="n">
        <v>-381</v>
      </c>
      <c r="R23" s="383" t="n">
        <v>827</v>
      </c>
      <c r="S23" s="383" t="n">
        <v>93</v>
      </c>
      <c r="T23" s="383" t="n">
        <v>1128</v>
      </c>
      <c r="U23" s="383" t="n">
        <v>-958</v>
      </c>
      <c r="V23" s="384" t="n">
        <v>-1120</v>
      </c>
      <c r="W23" s="384" t="n">
        <v>-19</v>
      </c>
      <c r="X23" s="495" t="n"/>
      <c r="Y23" s="495" t="n"/>
    </row>
    <row r="24" ht="15" customHeight="1" s="74">
      <c r="A24" s="15" t="inlineStr">
        <is>
          <t>Pre-Tax Income</t>
        </is>
      </c>
      <c r="B24" s="70" t="n"/>
      <c r="C24" s="70" t="n"/>
      <c r="D24" s="70" t="n">
        <v>20594</v>
      </c>
      <c r="E24" s="70" t="n">
        <v>25361</v>
      </c>
      <c r="F24" s="70" t="n">
        <v>24812</v>
      </c>
      <c r="G24" s="70" t="n">
        <v>33180</v>
      </c>
      <c r="H24" s="70" t="n">
        <v>47284</v>
      </c>
      <c r="I24" s="70" t="n">
        <v>28819</v>
      </c>
      <c r="J24" s="70" t="n">
        <v>47428</v>
      </c>
      <c r="K24" s="70" t="n">
        <v>70663</v>
      </c>
      <c r="L24" s="70" t="n">
        <v>85932</v>
      </c>
      <c r="M24" s="308" t="inlineStr">
        <is>
          <t>META 10k 2025.pdf | p.90 | Consolidated Statements of Income | Income before provision for income taxes | as-printed: 85,932</t>
        </is>
      </c>
      <c r="N24" s="220" t="n">
        <v>14183</v>
      </c>
      <c r="O24" s="220" t="n">
        <v>15106</v>
      </c>
      <c r="P24" s="220" t="n">
        <v>17822</v>
      </c>
      <c r="Q24" s="220" t="n">
        <v>23552</v>
      </c>
      <c r="R24" s="220" t="n">
        <v>18382</v>
      </c>
      <c r="S24" s="220" t="n">
        <v>20534</v>
      </c>
      <c r="T24" s="220" t="n">
        <v>21663</v>
      </c>
      <c r="U24" s="220" t="n">
        <v>25353</v>
      </c>
      <c r="V24" s="258" t="n">
        <v>21752</v>
      </c>
      <c r="W24" s="258" t="n">
        <v>18756</v>
      </c>
      <c r="X24" s="496" t="n"/>
      <c r="Y24" s="496" t="n"/>
    </row>
    <row r="25" ht="15" customHeight="1" s="74">
      <c r="A25" s="17" t="inlineStr">
        <is>
          <t>Tax Expense</t>
        </is>
      </c>
      <c r="B25" s="388" t="n"/>
      <c r="C25" s="388" t="n"/>
      <c r="D25" s="388" t="n">
        <v>4660</v>
      </c>
      <c r="E25" s="388" t="n">
        <v>3249</v>
      </c>
      <c r="F25" s="388" t="n">
        <v>6327</v>
      </c>
      <c r="G25" s="388" t="n">
        <v>4034</v>
      </c>
      <c r="H25" s="388" t="n">
        <v>7914</v>
      </c>
      <c r="I25" s="388" t="n">
        <v>5619</v>
      </c>
      <c r="J25" s="388" t="n">
        <v>8330</v>
      </c>
      <c r="K25" s="388" t="n">
        <v>8303</v>
      </c>
      <c r="L25" s="388" t="n">
        <v>25474</v>
      </c>
      <c r="M25" s="308" t="inlineStr">
        <is>
          <t>META 10k 2025.pdf | p.90 | Consolidated Statements of Income | Provision for income taxes | as-printed: 25,474</t>
        </is>
      </c>
      <c r="N25" s="389" t="n">
        <v>1814</v>
      </c>
      <c r="O25" s="389" t="n">
        <v>1641</v>
      </c>
      <c r="P25" s="389" t="n">
        <v>2134</v>
      </c>
      <c r="Q25" s="389" t="n">
        <v>2714</v>
      </c>
      <c r="R25" s="389" t="n">
        <v>1738</v>
      </c>
      <c r="S25" s="389" t="n">
        <v>2197</v>
      </c>
      <c r="T25" s="389" t="n">
        <v>18954</v>
      </c>
      <c r="U25" s="389" t="n">
        <v>2585</v>
      </c>
      <c r="V25" s="390" t="n">
        <v>-5021</v>
      </c>
      <c r="W25" s="390" t="n">
        <v>2908</v>
      </c>
      <c r="X25" s="495" t="n"/>
      <c r="Y25" s="495" t="n"/>
    </row>
    <row r="26" ht="15" customHeight="1" s="74">
      <c r="A26" s="15" t="inlineStr">
        <is>
          <t>Net Income</t>
        </is>
      </c>
      <c r="B26" s="379" t="n"/>
      <c r="C26" s="379" t="n"/>
      <c r="D26" s="379" t="n">
        <v>15934</v>
      </c>
      <c r="E26" s="379" t="n">
        <v>22112</v>
      </c>
      <c r="F26" s="379" t="n">
        <v>18485</v>
      </c>
      <c r="G26" s="379" t="n">
        <v>29146</v>
      </c>
      <c r="H26" s="379" t="n">
        <v>39370</v>
      </c>
      <c r="I26" s="379" t="n">
        <v>23200</v>
      </c>
      <c r="J26" s="379" t="n">
        <v>39098</v>
      </c>
      <c r="K26" s="379" t="n">
        <v>62360</v>
      </c>
      <c r="L26" s="379" t="n">
        <v>60458</v>
      </c>
      <c r="M26" s="308" t="inlineStr">
        <is>
          <t>META 10k 2025.pdf | p.90 | Consolidated Statements of Income | Net income | as-printed: 60,458</t>
        </is>
      </c>
      <c r="N26" s="380" t="n">
        <v>12369</v>
      </c>
      <c r="O26" s="380" t="n">
        <v>13465</v>
      </c>
      <c r="P26" s="380" t="n">
        <v>15688</v>
      </c>
      <c r="Q26" s="380" t="n">
        <v>20838</v>
      </c>
      <c r="R26" s="380" t="n">
        <v>16644</v>
      </c>
      <c r="S26" s="380" t="n">
        <v>18337</v>
      </c>
      <c r="T26" s="380" t="n">
        <v>2709</v>
      </c>
      <c r="U26" s="380" t="n">
        <v>22768</v>
      </c>
      <c r="V26" s="381" t="n">
        <v>26773</v>
      </c>
      <c r="W26" s="381" t="n">
        <v>15848</v>
      </c>
      <c r="X26" s="495" t="n"/>
      <c r="Y26" s="495" t="n"/>
    </row>
    <row r="27" ht="15" customHeight="1" s="74">
      <c r="A27" s="17" t="inlineStr">
        <is>
          <t>Diluted EPS</t>
        </is>
      </c>
      <c r="B27" s="391" t="n"/>
      <c r="C27" s="391" t="n"/>
      <c r="D27" s="391" t="n">
        <v>5.39</v>
      </c>
      <c r="E27" s="391" t="n">
        <v>7.57</v>
      </c>
      <c r="F27" s="391" t="n">
        <v>6.43</v>
      </c>
      <c r="G27" s="391" t="n">
        <v>10.09</v>
      </c>
      <c r="H27" s="391" t="n">
        <v>13.77</v>
      </c>
      <c r="I27" s="391" t="n">
        <v>8.59</v>
      </c>
      <c r="J27" s="391" t="n">
        <v>14.87</v>
      </c>
      <c r="K27" s="391" t="n">
        <v>23.86</v>
      </c>
      <c r="L27" s="391" t="n">
        <v>23.49</v>
      </c>
      <c r="M27" s="308" t="inlineStr">
        <is>
          <t>META 10k 2025.pdf | p.90 | Consolidated Statements of Income | Diluted | as-printed: 23.49</t>
        </is>
      </c>
      <c r="N27" s="392" t="n">
        <v>4.71</v>
      </c>
      <c r="O27" s="392" t="n">
        <v>5.16</v>
      </c>
      <c r="P27" s="392" t="n">
        <v>6.03</v>
      </c>
      <c r="Q27" s="392" t="n"/>
      <c r="R27" s="392" t="n">
        <v>6.43</v>
      </c>
      <c r="S27" s="392" t="n">
        <v>7.14</v>
      </c>
      <c r="T27" s="392" t="n">
        <v>1.05</v>
      </c>
      <c r="U27" s="392" t="n"/>
      <c r="V27" s="384" t="n">
        <v>10.44</v>
      </c>
      <c r="W27" s="384" t="n">
        <v>6.18</v>
      </c>
      <c r="X27" s="495" t="n"/>
      <c r="Y27" s="495" t="n"/>
    </row>
    <row r="28" ht="15" customHeight="1" s="74">
      <c r="A28" s="15" t="inlineStr">
        <is>
          <t>Diluted Shares Out. (M)</t>
        </is>
      </c>
      <c r="B28" s="393" t="n"/>
      <c r="C28" s="393" t="n"/>
      <c r="D28" s="393" t="n">
        <v>2956</v>
      </c>
      <c r="E28" s="393" t="n">
        <v>2921</v>
      </c>
      <c r="F28" s="393" t="n">
        <v>2876</v>
      </c>
      <c r="G28" s="393" t="n">
        <v>2888</v>
      </c>
      <c r="H28" s="393" t="n">
        <v>2859</v>
      </c>
      <c r="I28" s="393" t="n">
        <v>2702</v>
      </c>
      <c r="J28" s="393" t="n">
        <v>2629</v>
      </c>
      <c r="K28" s="393" t="n">
        <v>2614</v>
      </c>
      <c r="L28" s="393" t="n">
        <v>2574</v>
      </c>
      <c r="M28" s="308" t="n">
        <v>2548</v>
      </c>
      <c r="N28" s="394" t="n">
        <v>2625</v>
      </c>
      <c r="O28" s="394" t="n">
        <v>2610</v>
      </c>
      <c r="P28" s="394" t="n">
        <v>2600</v>
      </c>
      <c r="Q28" s="394" t="n"/>
      <c r="R28" s="394" t="n">
        <v>2590</v>
      </c>
      <c r="S28" s="394" t="n">
        <v>2570</v>
      </c>
      <c r="T28" s="394" t="n">
        <v>2572</v>
      </c>
      <c r="U28" s="394" t="n"/>
      <c r="V28" s="381" t="n">
        <v>2564</v>
      </c>
      <c r="W28" s="381" t="n">
        <v>2566</v>
      </c>
      <c r="X28" s="495" t="n"/>
      <c r="Y28" s="49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/>
      <c r="E32" s="379" t="n">
        <v>10019</v>
      </c>
      <c r="F32" s="379" t="n">
        <v>19079</v>
      </c>
      <c r="G32" s="379" t="n">
        <v>17576</v>
      </c>
      <c r="H32" s="379" t="n">
        <v>16601</v>
      </c>
      <c r="I32" s="379" t="n">
        <v>14681</v>
      </c>
      <c r="J32" s="379" t="n">
        <v>41862</v>
      </c>
      <c r="K32" s="379" t="n">
        <v>43889</v>
      </c>
      <c r="L32" s="379" t="n">
        <v>35873</v>
      </c>
      <c r="M32" s="308" t="inlineStr">
        <is>
          <t>META 10k 2025.pdf | p.89 | Consolidated Balance Sheets | Cash and cash equivalents | as-printed: 35,873</t>
        </is>
      </c>
      <c r="N32" s="380" t="n">
        <v>32307</v>
      </c>
      <c r="O32" s="380" t="n">
        <v>32045</v>
      </c>
      <c r="P32" s="380" t="n">
        <v>43852</v>
      </c>
      <c r="Q32" s="380" t="n">
        <v>43889</v>
      </c>
      <c r="R32" s="380" t="n">
        <v>28750</v>
      </c>
      <c r="S32" s="380" t="n">
        <v>12005</v>
      </c>
      <c r="T32" s="380" t="n">
        <v>10187</v>
      </c>
      <c r="U32" s="380" t="n">
        <v>35873</v>
      </c>
      <c r="V32" s="381" t="n">
        <v>23426</v>
      </c>
      <c r="W32" s="381" t="n">
        <v>15462</v>
      </c>
      <c r="X32" s="495" t="n"/>
      <c r="Y32" s="495" t="n"/>
    </row>
    <row r="33" ht="15" customHeight="1" s="74">
      <c r="A33" s="17" t="inlineStr">
        <is>
          <t>Short-term Debt</t>
        </is>
      </c>
      <c r="B33" s="382" t="n"/>
      <c r="C33" s="382" t="n"/>
      <c r="D33" s="382" t="n"/>
      <c r="E33" s="382" t="n">
        <v>0</v>
      </c>
      <c r="F33" s="382" t="n">
        <v>0</v>
      </c>
      <c r="G33" s="382" t="n">
        <v>0</v>
      </c>
      <c r="H33" s="382" t="n">
        <v>0</v>
      </c>
      <c r="I33" s="382" t="n">
        <v>0</v>
      </c>
      <c r="J33" s="382" t="n">
        <v>0</v>
      </c>
      <c r="K33" s="382" t="n">
        <v>0</v>
      </c>
      <c r="L33" s="382" t="n">
        <v>0</v>
      </c>
      <c r="M33" s="308" t="inlineStr">
        <is>
          <t>Confirmed absent in filing (extractor NOT_FOUND) → 0. No current portion of long-term debt or short-term borrowings on the balance sheet (PDF p89). Note 10 (PDF p112) shows $0 principal due 2026. Finance-lease obligations are within accrued expenses/other liabilities, not classified as debt.</t>
        </is>
      </c>
      <c r="N33" s="383" t="n"/>
      <c r="O33" s="383" t="n"/>
      <c r="P33" s="383" t="n"/>
      <c r="Q33" s="383" t="n"/>
      <c r="R33" s="383" t="n">
        <v>0</v>
      </c>
      <c r="S33" s="383" t="n">
        <v>0</v>
      </c>
      <c r="T33" s="383" t="n">
        <v>0</v>
      </c>
      <c r="U33" s="383" t="n"/>
      <c r="V33" s="384" t="n">
        <v>0</v>
      </c>
      <c r="W33" s="384" t="n"/>
      <c r="X33" s="495" t="n"/>
      <c r="Y33" s="495" t="n"/>
    </row>
    <row r="34" ht="15" customHeight="1" s="74">
      <c r="A34" s="15" t="inlineStr">
        <is>
          <t>Long-term Debt</t>
        </is>
      </c>
      <c r="B34" s="379" t="n"/>
      <c r="C34" s="379" t="n"/>
      <c r="D34" s="379" t="n"/>
      <c r="E34" s="379" t="n">
        <v>0</v>
      </c>
      <c r="F34" s="379" t="n">
        <v>0</v>
      </c>
      <c r="G34" s="379" t="n">
        <v>0</v>
      </c>
      <c r="H34" s="379" t="n">
        <v>0</v>
      </c>
      <c r="I34" s="379" t="n">
        <v>9923</v>
      </c>
      <c r="J34" s="379" t="n">
        <v>18385</v>
      </c>
      <c r="K34" s="379" t="n">
        <v>28826</v>
      </c>
      <c r="L34" s="379" t="n">
        <v>58744</v>
      </c>
      <c r="M34" s="308" t="inlineStr">
        <is>
          <t>META 10k 2025.pdf | p.89 | Consolidated Balance Sheets | Long-term debt | as-printed: 58,744</t>
        </is>
      </c>
      <c r="N34" s="380" t="n">
        <v>18387</v>
      </c>
      <c r="O34" s="380" t="n">
        <v>18389</v>
      </c>
      <c r="P34" s="380" t="n">
        <v>28823</v>
      </c>
      <c r="Q34" s="380" t="n">
        <v>28826</v>
      </c>
      <c r="R34" s="380" t="n">
        <v>28829</v>
      </c>
      <c r="S34" s="380" t="n">
        <v>28832</v>
      </c>
      <c r="T34" s="380" t="n">
        <v>28834</v>
      </c>
      <c r="U34" s="380" t="n">
        <v>58744</v>
      </c>
      <c r="V34" s="381" t="n">
        <v>58748</v>
      </c>
      <c r="W34" s="381" t="n">
        <v>83664</v>
      </c>
      <c r="X34" s="495" t="n"/>
      <c r="Y34" s="495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96">
        <f>IF(AND(NOT(ISNUMBER(Data!X33)),NOT(ISNUMBER(Data!X34))),"-",Data!X33+Data!X34)</f>
        <v/>
      </c>
      <c r="Y35" s="49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96">
        <f>IFERROR(IF(OR(NOT(ISNUMBER(Data!X35)),NOT(ISNUMBER(Data!X32))),"-",Data!X35-Data!X32),"-")</f>
        <v/>
      </c>
      <c r="Y36" s="49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50480</v>
      </c>
      <c r="F37" s="382" t="n">
        <v>66225</v>
      </c>
      <c r="G37" s="382" t="n">
        <v>75670</v>
      </c>
      <c r="H37" s="382" t="n">
        <v>66666</v>
      </c>
      <c r="I37" s="382" t="n">
        <v>59549</v>
      </c>
      <c r="J37" s="382" t="n">
        <v>85365</v>
      </c>
      <c r="K37" s="382" t="n">
        <v>100045</v>
      </c>
      <c r="L37" s="382" t="n">
        <v>108722</v>
      </c>
      <c r="M37" s="308" t="inlineStr">
        <is>
          <t>META 10k 2025.pdf | p.89 | Consolidated Balance Sheets | Total current assets | as-printed: 108,722</t>
        </is>
      </c>
      <c r="N37" s="383" t="n">
        <v>75330</v>
      </c>
      <c r="O37" s="383" t="n">
        <v>76431</v>
      </c>
      <c r="P37" s="383" t="n">
        <v>91067</v>
      </c>
      <c r="Q37" s="383" t="n">
        <v>100045</v>
      </c>
      <c r="R37" s="383" t="n">
        <v>90227</v>
      </c>
      <c r="S37" s="383" t="n">
        <v>73613</v>
      </c>
      <c r="T37" s="383" t="n">
        <v>73118</v>
      </c>
      <c r="U37" s="383" t="n">
        <v>108722</v>
      </c>
      <c r="V37" s="384" t="n">
        <v>109765</v>
      </c>
      <c r="W37" s="384" t="n">
        <v>125475</v>
      </c>
      <c r="X37" s="495" t="n"/>
      <c r="Y37" s="495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7017</v>
      </c>
      <c r="F38" s="379" t="n">
        <v>15053</v>
      </c>
      <c r="G38" s="379" t="n">
        <v>14981</v>
      </c>
      <c r="H38" s="379" t="n">
        <v>21135</v>
      </c>
      <c r="I38" s="379" t="n">
        <v>27026</v>
      </c>
      <c r="J38" s="379" t="n">
        <v>31960</v>
      </c>
      <c r="K38" s="379" t="n">
        <v>33596</v>
      </c>
      <c r="L38" s="379" t="n">
        <v>41836</v>
      </c>
      <c r="M38" s="308" t="inlineStr">
        <is>
          <t>META 10k 2025.pdf | p.89 | Consolidated Balance Sheets | Total current liabilities | as-printed: 41,836</t>
        </is>
      </c>
      <c r="N38" s="380" t="n">
        <v>28101</v>
      </c>
      <c r="O38" s="380" t="n">
        <v>27004</v>
      </c>
      <c r="P38" s="380" t="n">
        <v>33330</v>
      </c>
      <c r="Q38" s="380" t="n">
        <v>33596</v>
      </c>
      <c r="R38" s="380" t="n">
        <v>33890</v>
      </c>
      <c r="S38" s="380" t="n">
        <v>37305</v>
      </c>
      <c r="T38" s="380" t="n">
        <v>36958</v>
      </c>
      <c r="U38" s="380" t="n">
        <v>41836</v>
      </c>
      <c r="V38" s="381" t="n">
        <v>46753</v>
      </c>
      <c r="W38" s="381" t="n">
        <v>56379</v>
      </c>
      <c r="X38" s="495" t="n"/>
      <c r="Y38" s="495" t="n"/>
    </row>
    <row r="39" ht="15" customHeight="1" s="74">
      <c r="A39" s="17" t="inlineStr">
        <is>
          <t>Total Assets</t>
        </is>
      </c>
      <c r="B39" s="382" t="n"/>
      <c r="C39" s="382" t="n"/>
      <c r="D39" s="382" t="n"/>
      <c r="E39" s="382" t="n">
        <v>97334</v>
      </c>
      <c r="F39" s="382" t="n">
        <v>133376</v>
      </c>
      <c r="G39" s="382" t="n">
        <v>159316</v>
      </c>
      <c r="H39" s="382" t="n">
        <v>165987</v>
      </c>
      <c r="I39" s="382" t="n">
        <v>185727</v>
      </c>
      <c r="J39" s="382" t="n">
        <v>229623</v>
      </c>
      <c r="K39" s="382" t="n">
        <v>276054</v>
      </c>
      <c r="L39" s="382" t="n">
        <v>366021</v>
      </c>
      <c r="M39" s="308" t="inlineStr">
        <is>
          <t>META 10k 2025.pdf | p.89 | Consolidated Balance Sheets | Total assets | as-printed: 366,021</t>
        </is>
      </c>
      <c r="N39" s="383" t="n">
        <v>222844</v>
      </c>
      <c r="O39" s="383" t="n">
        <v>230238</v>
      </c>
      <c r="P39" s="383" t="n">
        <v>256408</v>
      </c>
      <c r="Q39" s="383" t="n">
        <v>276054</v>
      </c>
      <c r="R39" s="383" t="n">
        <v>280213</v>
      </c>
      <c r="S39" s="383" t="n">
        <v>294744</v>
      </c>
      <c r="T39" s="383" t="n">
        <v>303844</v>
      </c>
      <c r="U39" s="383" t="n">
        <v>366021</v>
      </c>
      <c r="V39" s="384" t="n">
        <v>395250</v>
      </c>
      <c r="W39" s="384" t="n">
        <v>449956</v>
      </c>
      <c r="X39" s="495" t="n"/>
      <c r="Y39" s="495" t="n"/>
    </row>
    <row r="40" ht="15" customHeight="1" s="74">
      <c r="A40" s="15" t="inlineStr">
        <is>
          <t>Total Liabilities</t>
        </is>
      </c>
      <c r="B40" s="388" t="n"/>
      <c r="C40" s="388" t="n"/>
      <c r="D40" s="388" t="n"/>
      <c r="E40" s="388" t="n">
        <v>13207</v>
      </c>
      <c r="F40" s="388" t="n">
        <v>32322</v>
      </c>
      <c r="G40" s="388" t="n">
        <v>31026</v>
      </c>
      <c r="H40" s="388" t="n">
        <v>41108</v>
      </c>
      <c r="I40" s="388" t="n">
        <v>60014</v>
      </c>
      <c r="J40" s="388" t="n">
        <v>76455</v>
      </c>
      <c r="K40" s="388" t="n">
        <v>93417</v>
      </c>
      <c r="L40" s="388" t="n">
        <v>148778</v>
      </c>
      <c r="M40" s="308" t="inlineStr">
        <is>
          <t>META 10k 2025.pdf | p.89 | Consolidated Balance Sheets | Total liabilities | as-printed: 148,778</t>
        </is>
      </c>
      <c r="N40" s="389" t="n">
        <v>73315</v>
      </c>
      <c r="O40" s="389" t="n">
        <v>73475</v>
      </c>
      <c r="P40" s="389" t="n">
        <v>91879</v>
      </c>
      <c r="Q40" s="389" t="n">
        <v>93417</v>
      </c>
      <c r="R40" s="389" t="n">
        <v>95184</v>
      </c>
      <c r="S40" s="389" t="n">
        <v>99674</v>
      </c>
      <c r="T40" s="389" t="n">
        <v>109778</v>
      </c>
      <c r="U40" s="389" t="n">
        <v>148778</v>
      </c>
      <c r="V40" s="390" t="n">
        <v>151569</v>
      </c>
      <c r="W40" s="390" t="n">
        <v>188735</v>
      </c>
      <c r="X40" s="495" t="n"/>
      <c r="Y40" s="495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/>
      <c r="E41" s="382" t="n">
        <v>84127</v>
      </c>
      <c r="F41" s="382" t="n">
        <v>101054</v>
      </c>
      <c r="G41" s="382" t="n">
        <v>128290</v>
      </c>
      <c r="H41" s="382" t="n">
        <v>124879</v>
      </c>
      <c r="I41" s="382" t="n">
        <v>125713</v>
      </c>
      <c r="J41" s="382" t="n">
        <v>153168</v>
      </c>
      <c r="K41" s="382" t="n">
        <v>182637</v>
      </c>
      <c r="L41" s="382" t="n">
        <v>217243</v>
      </c>
      <c r="M41" s="308" t="inlineStr">
        <is>
          <t>META 10k 2025.pdf | p.89 | Consolidated Balance Sheets | Total stockholders' equity | as-printed: 217,243</t>
        </is>
      </c>
      <c r="N41" s="383" t="n">
        <v>149529</v>
      </c>
      <c r="O41" s="383" t="n">
        <v>156763</v>
      </c>
      <c r="P41" s="383" t="n">
        <v>164529</v>
      </c>
      <c r="Q41" s="383" t="n">
        <v>182637</v>
      </c>
      <c r="R41" s="383" t="n">
        <v>185029</v>
      </c>
      <c r="S41" s="383" t="n">
        <v>195070</v>
      </c>
      <c r="T41" s="383" t="n">
        <v>194066</v>
      </c>
      <c r="U41" s="383" t="n">
        <v>217243</v>
      </c>
      <c r="V41" s="384" t="n">
        <v>243681</v>
      </c>
      <c r="W41" s="384" t="n">
        <v>261221</v>
      </c>
      <c r="X41" s="495" t="n"/>
      <c r="Y41" s="49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>
        <v>0</v>
      </c>
      <c r="T42" s="380" t="n">
        <v>0</v>
      </c>
      <c r="U42" s="380" t="n"/>
      <c r="V42" s="381" t="n">
        <v>0</v>
      </c>
      <c r="W42" s="381" t="n"/>
      <c r="X42" s="495" t="n"/>
      <c r="Y42" s="495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>
        <v>18301</v>
      </c>
      <c r="F43" s="382" t="n">
        <v>18715</v>
      </c>
      <c r="G43" s="382" t="n">
        <v>19050</v>
      </c>
      <c r="H43" s="382" t="n">
        <v>19197</v>
      </c>
      <c r="I43" s="382" t="n">
        <v>20306</v>
      </c>
      <c r="J43" s="382" t="n">
        <v>20654</v>
      </c>
      <c r="K43" s="382" t="n">
        <v>20654</v>
      </c>
      <c r="L43" s="382" t="n">
        <v>24534</v>
      </c>
      <c r="M43" s="308" t="inlineStr">
        <is>
          <t>META 10k 2025.pdf | p.89 | Consolidated Balance Sheets | Goodwill | as-printed: 24,534</t>
        </is>
      </c>
      <c r="N43" s="383" t="n">
        <v>20654</v>
      </c>
      <c r="O43" s="383" t="n">
        <v>20654</v>
      </c>
      <c r="P43" s="383" t="n">
        <v>20654</v>
      </c>
      <c r="Q43" s="383" t="n">
        <v>20654</v>
      </c>
      <c r="R43" s="383" t="n">
        <v>20654</v>
      </c>
      <c r="S43" s="383" t="n">
        <v>20654</v>
      </c>
      <c r="T43" s="383" t="n">
        <v>21158</v>
      </c>
      <c r="U43" s="383" t="n">
        <v>24534</v>
      </c>
      <c r="V43" s="384" t="n">
        <v>24748</v>
      </c>
      <c r="W43" s="384" t="n">
        <v>23406</v>
      </c>
      <c r="X43" s="495" t="n"/>
      <c r="Y43" s="495" t="n"/>
    </row>
    <row r="44" ht="15" customHeight="1" s="74">
      <c r="A44" s="15" t="inlineStr">
        <is>
          <t>PP&amp;E</t>
        </is>
      </c>
      <c r="B44" s="379" t="n"/>
      <c r="C44" s="379" t="n"/>
      <c r="D44" s="379" t="n"/>
      <c r="E44" s="379" t="n">
        <v>24683</v>
      </c>
      <c r="F44" s="379" t="n">
        <v>35323</v>
      </c>
      <c r="G44" s="379" t="n">
        <v>45633</v>
      </c>
      <c r="H44" s="379" t="n">
        <v>57809</v>
      </c>
      <c r="I44" s="379" t="n">
        <v>79518</v>
      </c>
      <c r="J44" s="379" t="n">
        <v>96587</v>
      </c>
      <c r="K44" s="379" t="n">
        <v>121346</v>
      </c>
      <c r="L44" s="379" t="n">
        <v>176400</v>
      </c>
      <c r="M44" s="308" t="inlineStr">
        <is>
          <t>META 10k 2025.pdf | p.89 | Consolidated Balance Sheets | Property and equipment, net | as-printed: 176,400</t>
        </is>
      </c>
      <c r="N44" s="380" t="n">
        <v>98908</v>
      </c>
      <c r="O44" s="380" t="n">
        <v>102959</v>
      </c>
      <c r="P44" s="380" t="n">
        <v>112162</v>
      </c>
      <c r="Q44" s="380" t="n">
        <v>121346</v>
      </c>
      <c r="R44" s="380" t="n">
        <v>133567</v>
      </c>
      <c r="S44" s="380" t="n">
        <v>147039</v>
      </c>
      <c r="T44" s="380" t="n">
        <v>160270</v>
      </c>
      <c r="U44" s="380" t="n">
        <v>176400</v>
      </c>
      <c r="V44" s="381" t="n">
        <v>194776</v>
      </c>
      <c r="W44" s="381" t="n">
        <v>225724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/>
      <c r="E45" s="382" t="n">
        <v>7587</v>
      </c>
      <c r="F45" s="382" t="n">
        <v>9518</v>
      </c>
      <c r="G45" s="382" t="n">
        <v>11335</v>
      </c>
      <c r="H45" s="382" t="n">
        <v>14039</v>
      </c>
      <c r="I45" s="382" t="n">
        <v>13466</v>
      </c>
      <c r="J45" s="382" t="n">
        <v>16169</v>
      </c>
      <c r="K45" s="382" t="n">
        <v>16994</v>
      </c>
      <c r="L45" s="382" t="n">
        <v>19769</v>
      </c>
      <c r="M45" s="308" t="inlineStr">
        <is>
          <t>META 10k 2025.pdf | p.89 | Consolidated Balance Sheets | Accounts receivable, net | as-printed: 19,769</t>
        </is>
      </c>
      <c r="N45" s="383" t="n">
        <v>13430</v>
      </c>
      <c r="O45" s="383" t="n">
        <v>14505</v>
      </c>
      <c r="P45" s="383" t="n">
        <v>14700</v>
      </c>
      <c r="Q45" s="383" t="n">
        <v>16994</v>
      </c>
      <c r="R45" s="383" t="n">
        <v>14514</v>
      </c>
      <c r="S45" s="383" t="n">
        <v>16561</v>
      </c>
      <c r="T45" s="383" t="n">
        <v>17297</v>
      </c>
      <c r="U45" s="383" t="n">
        <v>19769</v>
      </c>
      <c r="V45" s="384" t="n">
        <v>17470</v>
      </c>
      <c r="W45" s="384" t="n">
        <v>21752</v>
      </c>
      <c r="X45" s="495" t="n"/>
      <c r="Y45" s="495" t="n"/>
    </row>
    <row r="46" ht="15" customHeight="1" s="74">
      <c r="A46" s="15" t="inlineStr">
        <is>
          <t>Payables</t>
        </is>
      </c>
      <c r="B46" s="379" t="n"/>
      <c r="C46" s="379" t="n"/>
      <c r="D46" s="379" t="n"/>
      <c r="E46" s="379" t="n">
        <v>820</v>
      </c>
      <c r="F46" s="379" t="n">
        <v>1363</v>
      </c>
      <c r="G46" s="379" t="n">
        <v>1331</v>
      </c>
      <c r="H46" s="379" t="n">
        <v>4083</v>
      </c>
      <c r="I46" s="379" t="n">
        <v>4990</v>
      </c>
      <c r="J46" s="379" t="n">
        <v>4849</v>
      </c>
      <c r="K46" s="379" t="n">
        <v>7687</v>
      </c>
      <c r="L46" s="379" t="n">
        <v>8894</v>
      </c>
      <c r="M46" s="308" t="inlineStr">
        <is>
          <t>META 10k 2025.pdf | p.89 | Consolidated Balance Sheets | Accounts payable | as-printed: 8,894</t>
        </is>
      </c>
      <c r="N46" s="380" t="n">
        <v>3785</v>
      </c>
      <c r="O46" s="380" t="n"/>
      <c r="P46" s="380" t="n"/>
      <c r="Q46" s="380" t="n">
        <v>7687</v>
      </c>
      <c r="R46" s="380" t="n"/>
      <c r="S46" s="380" t="n">
        <v>10271</v>
      </c>
      <c r="T46" s="380" t="n">
        <v>7798</v>
      </c>
      <c r="U46" s="380" t="n">
        <v>8894</v>
      </c>
      <c r="V46" s="381" t="n">
        <v>13326</v>
      </c>
      <c r="W46" s="381" t="n">
        <v>15889</v>
      </c>
      <c r="X46" s="495" t="n"/>
      <c r="Y46" s="495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>
        <v>0</v>
      </c>
      <c r="T47" s="383" t="n">
        <v>0</v>
      </c>
      <c r="U47" s="383" t="n"/>
      <c r="V47" s="384" t="n">
        <v>0</v>
      </c>
      <c r="W47" s="384" t="n"/>
      <c r="X47" s="495" t="n"/>
      <c r="Y47" s="495" t="n"/>
    </row>
    <row r="48" ht="15" customHeight="1" s="74">
      <c r="A48" s="10" t="inlineStr">
        <is>
          <t>Retained Earnings</t>
        </is>
      </c>
      <c r="B48" s="432" t="n"/>
      <c r="C48" s="432" t="n"/>
      <c r="D48" s="432" t="n"/>
      <c r="E48" s="432" t="n">
        <v>41981</v>
      </c>
      <c r="F48" s="432" t="n">
        <v>55692</v>
      </c>
      <c r="G48" s="432" t="n">
        <v>77345</v>
      </c>
      <c r="H48" s="432" t="n">
        <v>69761</v>
      </c>
      <c r="I48" s="432" t="n">
        <v>64799</v>
      </c>
      <c r="J48" s="432" t="n">
        <v>82070</v>
      </c>
      <c r="K48" s="432" t="n">
        <v>102506</v>
      </c>
      <c r="L48" s="432" t="n">
        <v>121179</v>
      </c>
      <c r="M48" s="308" t="inlineStr">
        <is>
          <t>META 10k 2025.pdf | p.89 | Consolidated Balance Sheets | Retained earnings | as-printed: 121,179</t>
        </is>
      </c>
      <c r="N48" s="433" t="n">
        <v>76793</v>
      </c>
      <c r="O48" s="433" t="n"/>
      <c r="P48" s="433" t="n"/>
      <c r="Q48" s="433" t="n">
        <v>102506</v>
      </c>
      <c r="R48" s="433" t="n"/>
      <c r="S48" s="433" t="n">
        <v>106345</v>
      </c>
      <c r="T48" s="433" t="n">
        <v>101577</v>
      </c>
      <c r="U48" s="433" t="n">
        <v>121179</v>
      </c>
      <c r="V48" s="433" t="n">
        <v>144647</v>
      </c>
      <c r="W48" s="433" t="n">
        <v>157843</v>
      </c>
      <c r="X48" s="497" t="n"/>
      <c r="Y48" s="49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24216</v>
      </c>
      <c r="E51" s="382" t="n">
        <v>29274</v>
      </c>
      <c r="F51" s="382" t="n">
        <v>36314</v>
      </c>
      <c r="G51" s="382" t="n">
        <v>38747</v>
      </c>
      <c r="H51" s="382" t="n">
        <v>57683</v>
      </c>
      <c r="I51" s="382" t="n">
        <v>50475</v>
      </c>
      <c r="J51" s="382" t="n">
        <v>71113</v>
      </c>
      <c r="K51" s="382" t="n">
        <v>91328</v>
      </c>
      <c r="L51" s="382" t="n">
        <v>115800</v>
      </c>
      <c r="M51" s="308" t="inlineStr">
        <is>
          <t>META 10k 2025.pdf | p.93 | Consolidated Statements of Cash Flows | Net cash provided by operating activities | as-printed: 115,800</t>
        </is>
      </c>
      <c r="N51" s="383" t="n">
        <v>19246</v>
      </c>
      <c r="O51" s="383" t="n">
        <v>19370</v>
      </c>
      <c r="P51" s="383" t="n">
        <v>24724</v>
      </c>
      <c r="Q51" s="383" t="n">
        <v>27988</v>
      </c>
      <c r="R51" s="383" t="n">
        <v>24026</v>
      </c>
      <c r="S51" s="383" t="n">
        <v>25561</v>
      </c>
      <c r="T51" s="383" t="n">
        <v>29999</v>
      </c>
      <c r="U51" s="383" t="n">
        <v>36214</v>
      </c>
      <c r="V51" s="384" t="n">
        <v>32226</v>
      </c>
      <c r="W51" s="384" t="n">
        <v>31862</v>
      </c>
      <c r="X51" s="495" t="n"/>
      <c r="Y51" s="495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6733</v>
      </c>
      <c r="E52" s="379" t="n">
        <v>13915</v>
      </c>
      <c r="F52" s="379" t="n">
        <v>15102</v>
      </c>
      <c r="G52" s="379" t="n">
        <v>15115</v>
      </c>
      <c r="H52" s="379" t="n">
        <v>18567</v>
      </c>
      <c r="I52" s="379" t="n">
        <v>31431</v>
      </c>
      <c r="J52" s="379" t="n">
        <v>27266</v>
      </c>
      <c r="K52" s="379" t="n">
        <v>37256</v>
      </c>
      <c r="L52" s="379" t="n">
        <v>69691</v>
      </c>
      <c r="M52" s="308" t="inlineStr">
        <is>
          <t>META 10k 2025.pdf | p.93 | Consolidated Statements of Cash Flows | Purchases of property and equipment | as-printed: (69,691)</t>
        </is>
      </c>
      <c r="N52" s="380" t="n">
        <v>6400</v>
      </c>
      <c r="O52" s="380" t="n">
        <v>8173</v>
      </c>
      <c r="P52" s="380" t="n">
        <v>8258</v>
      </c>
      <c r="Q52" s="380" t="n">
        <v>14425</v>
      </c>
      <c r="R52" s="380" t="n">
        <v>12941</v>
      </c>
      <c r="S52" s="380" t="n">
        <v>16538</v>
      </c>
      <c r="T52" s="380" t="n">
        <v>18829</v>
      </c>
      <c r="U52" s="380" t="n">
        <v>21383</v>
      </c>
      <c r="V52" s="381" t="n">
        <v>18997</v>
      </c>
      <c r="W52" s="381" t="n">
        <v>30116</v>
      </c>
      <c r="X52" s="495" t="n"/>
      <c r="Y52" s="495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96">
        <f>IFERROR(IF(OR(NOT(ISNUMBER(Data!X51)),NOT(ISNUMBER(Data!X52))),"-",Data!X51-ABS(Data!X52)),"-")</f>
        <v/>
      </c>
      <c r="Y53" s="49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3723</v>
      </c>
      <c r="E54" s="379" t="n">
        <v>4152</v>
      </c>
      <c r="F54" s="379" t="n">
        <v>4836</v>
      </c>
      <c r="G54" s="379" t="n">
        <v>6536</v>
      </c>
      <c r="H54" s="379" t="n">
        <v>9164</v>
      </c>
      <c r="I54" s="379" t="n">
        <v>11992</v>
      </c>
      <c r="J54" s="379" t="n">
        <v>14027</v>
      </c>
      <c r="K54" s="379" t="n">
        <v>16690</v>
      </c>
      <c r="L54" s="379" t="n">
        <v>20427</v>
      </c>
      <c r="M54" s="308" t="inlineStr">
        <is>
          <t>META 10k 2025.pdf | p.93 | Consolidated Statements of Cash Flows | Share-based compensation | as-printed: 20,427</t>
        </is>
      </c>
      <c r="N54" s="380" t="n">
        <v>3562</v>
      </c>
      <c r="O54" s="380" t="n">
        <v>4616</v>
      </c>
      <c r="P54" s="380" t="n">
        <v>4250</v>
      </c>
      <c r="Q54" s="380" t="n">
        <v>4262</v>
      </c>
      <c r="R54" s="380" t="n">
        <v>4147</v>
      </c>
      <c r="S54" s="380" t="n">
        <v>4834</v>
      </c>
      <c r="T54" s="380" t="n">
        <v>5556</v>
      </c>
      <c r="U54" s="380" t="n">
        <v>5890</v>
      </c>
      <c r="V54" s="381" t="n">
        <v>6032</v>
      </c>
      <c r="W54" s="381" t="n">
        <v>7658</v>
      </c>
      <c r="X54" s="495" t="n"/>
      <c r="Y54" s="495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>
        <v>5072</v>
      </c>
      <c r="L55" s="382" t="n">
        <v>5324</v>
      </c>
      <c r="M55" s="308" t="inlineStr">
        <is>
          <t>META 10k 2025.pdf | p.93 | Consolidated Statements of Cash Flows | Payments for dividends and dividend equivalents | as-printed: (5,324)</t>
        </is>
      </c>
      <c r="N55" s="383" t="n">
        <v>1273</v>
      </c>
      <c r="O55" s="383" t="n">
        <v>1266</v>
      </c>
      <c r="P55" s="383" t="n">
        <v>1263</v>
      </c>
      <c r="Q55" s="383" t="n">
        <v>1270</v>
      </c>
      <c r="R55" s="383" t="n">
        <v>1329</v>
      </c>
      <c r="S55" s="383" t="n">
        <v>1327</v>
      </c>
      <c r="T55" s="383" t="n">
        <v>1330</v>
      </c>
      <c r="U55" s="383" t="n">
        <v>1338</v>
      </c>
      <c r="V55" s="384" t="n">
        <v>1346</v>
      </c>
      <c r="W55" s="384" t="n">
        <v>1353</v>
      </c>
      <c r="X55" s="495" t="n"/>
      <c r="Y55" s="495" t="n"/>
    </row>
    <row r="56" ht="15" customHeight="1" s="74">
      <c r="A56" s="15" t="inlineStr">
        <is>
          <t>Share Repurchases</t>
        </is>
      </c>
      <c r="B56" s="379" t="n"/>
      <c r="C56" s="379" t="n"/>
      <c r="D56" s="379" t="n">
        <v>1976</v>
      </c>
      <c r="E56" s="379" t="n">
        <v>12879</v>
      </c>
      <c r="F56" s="379" t="n">
        <v>4202</v>
      </c>
      <c r="G56" s="379" t="n">
        <v>6272</v>
      </c>
      <c r="H56" s="379" t="n">
        <v>44537</v>
      </c>
      <c r="I56" s="379" t="n">
        <v>27956</v>
      </c>
      <c r="J56" s="379" t="n">
        <v>19774</v>
      </c>
      <c r="K56" s="379" t="n">
        <v>30125</v>
      </c>
      <c r="L56" s="379" t="n">
        <v>26248</v>
      </c>
      <c r="M56" s="308" t="inlineStr">
        <is>
          <t>META 10k 2025.pdf | p.93 | Consolidated Statements of Cash Flows | Repurchases of Class A common stock | as-printed: (26,248)</t>
        </is>
      </c>
      <c r="N56" s="380" t="n">
        <v>15008</v>
      </c>
      <c r="O56" s="380" t="n">
        <v>6299</v>
      </c>
      <c r="P56" s="380" t="n">
        <v>8818</v>
      </c>
      <c r="Q56" s="380" t="n">
        <v>0</v>
      </c>
      <c r="R56" s="380" t="n">
        <v>12754</v>
      </c>
      <c r="S56" s="380" t="n">
        <v>10167</v>
      </c>
      <c r="T56" s="380" t="n">
        <v>3327</v>
      </c>
      <c r="U56" s="380" t="n">
        <v>0</v>
      </c>
      <c r="V56" s="381" t="n">
        <v>0</v>
      </c>
      <c r="W56" s="381" t="n">
        <v>0</v>
      </c>
      <c r="X56" s="495" t="n"/>
      <c r="Y56" s="495" t="n"/>
    </row>
    <row r="57">
      <c r="A57" s="2" t="inlineStr">
        <is>
          <t>Historical Share Price (Period-End)</t>
        </is>
      </c>
      <c r="B57" s="2" t="n">
        <v>104.66</v>
      </c>
      <c r="C57" s="2" t="n">
        <v>115.05</v>
      </c>
      <c r="D57" s="2" t="n">
        <v>176.46</v>
      </c>
      <c r="E57" s="2" t="n">
        <v>131.09</v>
      </c>
      <c r="F57" s="2" t="n">
        <v>205.25</v>
      </c>
      <c r="G57" s="2" t="n">
        <v>273.16</v>
      </c>
      <c r="H57" s="2" t="n">
        <v>336.35</v>
      </c>
      <c r="I57" s="2" t="n">
        <v>120.34</v>
      </c>
      <c r="J57" s="2" t="n">
        <v>353.96</v>
      </c>
      <c r="K57" s="2" t="n">
        <v>585.51</v>
      </c>
      <c r="L57" s="2" t="n">
        <v>660.09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98" t="n"/>
      <c r="Y57" s="49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Family of Apps</t>
        </is>
      </c>
      <c r="B61" s="425" t="n"/>
      <c r="C61" s="425" t="n"/>
      <c r="D61" s="425" t="n"/>
      <c r="E61" s="425" t="n"/>
      <c r="F61" s="425" t="n">
        <v>70196</v>
      </c>
      <c r="G61" s="425" t="n">
        <v>84826</v>
      </c>
      <c r="H61" s="425" t="n">
        <v>115655</v>
      </c>
      <c r="I61" s="425" t="n">
        <v>114450</v>
      </c>
      <c r="J61" s="425" t="n">
        <v>133006</v>
      </c>
      <c r="K61" s="425" t="n">
        <v>162355</v>
      </c>
      <c r="L61" s="425" t="n">
        <v>198759</v>
      </c>
      <c r="M61" s="261" t="n"/>
      <c r="N61" s="395" t="n">
        <v>36015</v>
      </c>
      <c r="O61" s="395" t="n">
        <v>38718</v>
      </c>
      <c r="P61" s="395" t="n">
        <v>40319</v>
      </c>
      <c r="Q61" s="395" t="n">
        <v>47303</v>
      </c>
      <c r="R61" s="395" t="n">
        <v>41902</v>
      </c>
      <c r="S61" s="395" t="n">
        <v>47146</v>
      </c>
      <c r="T61" s="395" t="n">
        <v>50772</v>
      </c>
      <c r="U61" s="395" t="n">
        <v>58939</v>
      </c>
      <c r="V61" s="395" t="n">
        <v>55909</v>
      </c>
      <c r="W61" s="395" t="n">
        <v>60370</v>
      </c>
      <c r="X61" s="395" t="n"/>
      <c r="Y61" s="395" t="n"/>
    </row>
    <row r="62">
      <c r="A62" s="263" t="inlineStr">
        <is>
          <t>Reality Labs</t>
        </is>
      </c>
      <c r="B62" s="426" t="n"/>
      <c r="C62" s="426" t="n"/>
      <c r="D62" s="426" t="n"/>
      <c r="E62" s="426" t="n"/>
      <c r="F62" s="426" t="n">
        <v>501</v>
      </c>
      <c r="G62" s="426" t="n">
        <v>1139</v>
      </c>
      <c r="H62" s="426" t="n">
        <v>2274</v>
      </c>
      <c r="I62" s="426" t="n">
        <v>2159</v>
      </c>
      <c r="J62" s="426" t="n">
        <v>1896</v>
      </c>
      <c r="K62" s="426" t="n">
        <v>2146</v>
      </c>
      <c r="L62" s="426" t="n">
        <v>2207</v>
      </c>
      <c r="M62" s="261" t="n"/>
      <c r="N62" s="395" t="n">
        <v>440</v>
      </c>
      <c r="O62" s="395" t="n">
        <v>353</v>
      </c>
      <c r="P62" s="395" t="n">
        <v>270</v>
      </c>
      <c r="Q62" s="395" t="n">
        <v>1083</v>
      </c>
      <c r="R62" s="395" t="n">
        <v>412</v>
      </c>
      <c r="S62" s="395" t="n">
        <v>370</v>
      </c>
      <c r="T62" s="395" t="n">
        <v>470</v>
      </c>
      <c r="U62" s="395" t="n">
        <v>955</v>
      </c>
      <c r="V62" s="395" t="n">
        <v>402</v>
      </c>
      <c r="W62" s="395" t="n">
        <v>431</v>
      </c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Family of Apps</t>
        </is>
      </c>
      <c r="B71" s="425" t="n"/>
      <c r="C71" s="425" t="n"/>
      <c r="D71" s="425" t="n"/>
      <c r="E71" s="425" t="n"/>
      <c r="F71" s="425" t="n">
        <v>28489</v>
      </c>
      <c r="G71" s="425" t="n">
        <v>39294</v>
      </c>
      <c r="H71" s="425" t="n">
        <v>56946</v>
      </c>
      <c r="I71" s="425" t="n">
        <v>42661</v>
      </c>
      <c r="J71" s="425" t="n">
        <v>62871</v>
      </c>
      <c r="K71" s="425" t="n">
        <v>87109</v>
      </c>
      <c r="L71" s="425" t="n">
        <v>102469</v>
      </c>
      <c r="M71" s="261" t="n"/>
      <c r="N71" s="395" t="n">
        <v>17664</v>
      </c>
      <c r="O71" s="395" t="n">
        <v>19335</v>
      </c>
      <c r="P71" s="395" t="n">
        <v>21778</v>
      </c>
      <c r="Q71" s="395" t="n">
        <v>28332</v>
      </c>
      <c r="R71" s="395" t="n">
        <v>21765</v>
      </c>
      <c r="S71" s="395" t="n">
        <v>24971</v>
      </c>
      <c r="T71" s="395" t="n">
        <v>24967</v>
      </c>
      <c r="U71" s="395" t="n">
        <v>30766</v>
      </c>
      <c r="V71" s="395" t="n">
        <v>26900</v>
      </c>
      <c r="W71" s="395" t="n">
        <v>23394</v>
      </c>
      <c r="X71" s="395" t="n"/>
      <c r="Y71" s="395" t="n"/>
    </row>
    <row r="72">
      <c r="A72" s="263" t="inlineStr">
        <is>
          <t>Reality Labs</t>
        </is>
      </c>
      <c r="B72" s="426" t="n"/>
      <c r="C72" s="426" t="n"/>
      <c r="D72" s="426" t="n"/>
      <c r="E72" s="426" t="n"/>
      <c r="F72" s="426" t="n">
        <v>-4503</v>
      </c>
      <c r="G72" s="426" t="n">
        <v>-6623</v>
      </c>
      <c r="H72" s="426" t="n">
        <v>-10193</v>
      </c>
      <c r="I72" s="426" t="n">
        <v>-13717</v>
      </c>
      <c r="J72" s="426" t="n">
        <v>-16120</v>
      </c>
      <c r="K72" s="426" t="n">
        <v>-17729</v>
      </c>
      <c r="L72" s="426" t="n">
        <v>-19193</v>
      </c>
      <c r="M72" s="261" t="n"/>
      <c r="N72" s="395" t="n">
        <v>-3846</v>
      </c>
      <c r="O72" s="395" t="n">
        <v>-4488</v>
      </c>
      <c r="P72" s="395" t="n">
        <v>-4428</v>
      </c>
      <c r="Q72" s="395" t="n">
        <v>-4967</v>
      </c>
      <c r="R72" s="395" t="n">
        <v>-4210</v>
      </c>
      <c r="S72" s="395" t="n">
        <v>-4530</v>
      </c>
      <c r="T72" s="395" t="n">
        <v>-4432</v>
      </c>
      <c r="U72" s="395" t="n">
        <v>-6021</v>
      </c>
      <c r="V72" s="395" t="n">
        <v>-4028</v>
      </c>
      <c r="W72" s="395" t="n">
        <v>-4619</v>
      </c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1.231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0.0397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0.18</v>
      </c>
      <c r="C20" s="401" t="n">
        <v>0.15</v>
      </c>
      <c r="D20" s="401" t="n">
        <v>0.12</v>
      </c>
      <c r="E20" s="401" t="n">
        <v>0.09</v>
      </c>
      <c r="F20" s="401" t="n">
        <v>0.07000000000000001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0.5</v>
      </c>
      <c r="C21" s="402" t="n">
        <v>0.505</v>
      </c>
      <c r="D21" s="402" t="n">
        <v>0.51</v>
      </c>
      <c r="E21" s="402" t="n">
        <v>0.515</v>
      </c>
      <c r="F21" s="402" t="n">
        <v>0.52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0.1</v>
      </c>
      <c r="C22" s="401" t="n">
        <v>0.12</v>
      </c>
      <c r="D22" s="401" t="n">
        <v>0.135</v>
      </c>
      <c r="E22" s="401" t="n">
        <v>0.145</v>
      </c>
      <c r="F22" s="401" t="n">
        <v>0.15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0.5</v>
      </c>
      <c r="C23" s="402" t="n">
        <v>0.4</v>
      </c>
      <c r="D23" s="402" t="n">
        <v>0.3</v>
      </c>
      <c r="E23" s="402" t="n">
        <v>0.22</v>
      </c>
      <c r="F23" s="402" t="n">
        <v>0.18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0.02</v>
      </c>
      <c r="C24" s="401" t="n">
        <v>0.02</v>
      </c>
      <c r="D24" s="401" t="n">
        <v>0.02</v>
      </c>
      <c r="E24" s="401" t="n">
        <v>0.02</v>
      </c>
      <c r="F24" s="401" t="n">
        <v>0.02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0.15</v>
      </c>
      <c r="C25" s="402" t="n">
        <v>0.15</v>
      </c>
      <c r="D25" s="402" t="n">
        <v>0.15</v>
      </c>
      <c r="E25" s="402" t="n">
        <v>0.15</v>
      </c>
      <c r="F25" s="402" t="n">
        <v>0.15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12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 of perpetuity + exit)</t>
        </is>
      </c>
      <c r="B46" s="406">
        <f>IFERROR((B43+B44)/2,"-")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inlineStr">
        <is>
          <t xml:space="preserve">market-researcher | valuation-agent | as-of: </t>
        </is>
      </c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inlineStr">
        <is>
          <t xml:space="preserve">market-researcher | valuation-agent | as-of: </t>
        </is>
      </c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inlineStr">
        <is>
          <t xml:space="preserve">market-researcher | valuation-agent | as-of: </t>
        </is>
      </c>
    </row>
    <row r="56" ht="15" customHeight="1" s="74">
      <c r="A56" s="321" t="inlineStr">
        <is>
          <t>(-) Net Debt (latest)</t>
        </is>
      </c>
      <c r="B56" s="407" t="n">
        <v>-22846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inlineStr">
        <is>
          <t xml:space="preserve">market-researcher | valuation-agent | as-of: </t>
        </is>
      </c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inlineStr">
        <is>
          <t xml:space="preserve">market-researcher | valuation-agent | as-of: </t>
        </is>
      </c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 of perpetuity + exit)</t>
        </is>
      </c>
      <c r="B84" s="407">
        <f>IFERROR((B82+B83)/2,"-")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inlineStr">
        <is>
          <t xml:space="preserve">market-researcher | valuation-agent | as-of: </t>
        </is>
      </c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 of perpetuity + exit)</t>
        </is>
      </c>
      <c r="B110" s="407">
        <f>IFERROR((B108+B109)/2,"-")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inlineStr">
        <is>
          <t xml:space="preserve">market-researcher | valuation-agent | as-of: </t>
        </is>
      </c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19</v>
      </c>
      <c r="C118" s="416" t="n">
        <v>22</v>
      </c>
      <c r="D118" s="335" t="n">
        <v>19.2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13.4</v>
      </c>
      <c r="C119" s="404" t="n">
        <v>12</v>
      </c>
      <c r="D119" s="334" t="n">
        <v>13.6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16.4</v>
      </c>
      <c r="C120" s="416" t="n">
        <v>16</v>
      </c>
      <c r="D120" s="335" t="n">
        <v>16.6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30</v>
      </c>
      <c r="C121" s="404" t="n">
        <v>33.3</v>
      </c>
      <c r="D121" s="334" t="n">
        <v>30.5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0.0333</v>
      </c>
      <c r="C122" s="401" t="n">
        <v>0.03</v>
      </c>
      <c r="D122" s="335" t="n">
        <v>0.0328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inlineStr">
        <is>
          <t xml:space="preserve">market-researcher | valuation-agent | as-of: </t>
        </is>
      </c>
    </row>
    <row r="144" ht="15" customHeight="1" s="74">
      <c r="A144" s="321" t="inlineStr">
        <is>
          <t>Current Share Price</t>
        </is>
      </c>
      <c r="B144" s="359" t="n">
        <v>543.67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inlineStr">
        <is>
          <t xml:space="preserve">market-researcher | valuation-agent | as-of: </t>
        </is>
      </c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2.5% | 3.0% | 3.5% | 4.0% | 4.5% |
|---|---|---|---|---|---|
| 8.68% | 502.8 | 543.2 | 591.3 | 649.7 | 722.1 |
| 9.18% | 460.2 | 493.9 | 533.5 | 580.7 | 638.1 |
| **9.68%** | **423.6** | **452.0** | **485.1** | **524.0** | **570.4** |
| 10.18% | 391.8 | 416.1 | 444.1 | 476.5 | 514.7 |
| 10.68% | 364.0 | 384.9 | 408.8 | 436.3 | 468.2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10.0x | 11.0x | 12.0x | 13.0x | 14.0x |
|---|---|---|---|---|---|
| 8.68% | 549.5 | 597.5 | 645.4 | 693.4 | 741.3 |
| 9.18% | 537.5 | 584.3 | 631.2 | 678.0 | 724.9 |
| **9.68%** | **525.7** | **571.5** | **617.3** | **663.1** | **708.9** |
| 10.18% | 514.3 | 559.0 | 603.8 | 648.6 | 693.3 |
| 10.68% | 503.1 | 546.9 | 590.6 | 634.4 | 678.2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9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9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96">
        <f>IFERROR(IF(OR(NOT(ISNUMBER(Data!X35)),NOT(ISNUMBER(Data!X41))),"-",Data!X35/Data!X41),"-")</f>
        <v/>
      </c>
      <c r="Y16" s="49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96">
        <f>IFERROR(IF(OR(NOT(ISNUMBER(Data!X37)),NOT(ISNUMBER(Data!X38))),"-",Data!X37/Data!X38),"-")</f>
        <v/>
      </c>
      <c r="Y17" s="49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96">
        <f>IFERROR(IF(OR(NOT(ISNUMBER(Data!X35)),NOT(ISNUMBER(Data!U20)),NOT(ISNUMBER(Data!V20)),NOT(ISNUMBER(Data!W20)),NOT(ISNUMBER(Data!X20))),"-",Data!X35/(Data!U20+Data!V20+Data!W20+Data!X20)),"-")</f>
        <v/>
      </c>
      <c r="Y18" s="49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99" t="n"/>
      <c r="Y20" s="49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500" t="n"/>
      <c r="Y22" s="50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500" t="n"/>
      <c r="Y23" s="50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500" t="n"/>
      <c r="Y24" s="50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500" t="n"/>
      <c r="Y25" s="50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500" t="n"/>
      <c r="Y26" s="500" t="n"/>
    </row>
    <row r="27">
      <c r="A27" s="2" t="inlineStr">
        <is>
          <t>Diluted Shares (split-adj, M)</t>
        </is>
      </c>
      <c r="B27" s="2" t="n"/>
      <c r="C27" s="2" t="n"/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500" t="n"/>
      <c r="Y27" s="50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96">
        <f>IFERROR(IF(OR(NOT(ISNUMBER(Data!X41)),NOT(ISNUMBER(Data!X28))),"-",Data!X41/Data!X28),"-")</f>
        <v/>
      </c>
      <c r="Y30" s="49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96">
        <f>IFERROR(IF(OR(NOT(ISNUMBER(Data!U53)),NOT(ISNUMBER(Data!V53)),NOT(ISNUMBER(Data!W53)),NOT(ISNUMBER(Data!X53)),NOT(ISNUMBER(Data!X28))),"-",(Data!U53+Data!V53+Data!W53+Data!X53)/Data!X28),"-")</f>
        <v/>
      </c>
      <c r="Y31" s="49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96">
        <f>IFERROR(IF(OR(NOT(ISNUMBER(Data!U14)),NOT(ISNUMBER(Data!V14)),NOT(ISNUMBER(Data!W14)),NOT(ISNUMBER(Data!X14)),NOT(ISNUMBER(Data!X28))),"-",(Data!U14+Data!V14+Data!W14+Data!X14)/Data!X28),"-")</f>
        <v/>
      </c>
      <c r="Y32" s="49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 t="n"/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98" t="n"/>
      <c r="Y33" s="49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500" t="n"/>
      <c r="Y36" s="50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500" t="n"/>
      <c r="Y37" s="50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500" t="n"/>
      <c r="Y38" s="50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500" t="n"/>
      <c r="Y39" s="50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500" t="n"/>
      <c r="Y40" s="50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500" t="n"/>
      <c r="Y41" s="50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500" t="n"/>
      <c r="Y42" s="50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500" t="n"/>
      <c r="Y43" s="50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500" t="n"/>
      <c r="Y44" s="50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96">
        <f>IFERROR(IF(OR(NOT(ISNUMBER(Data!X37)),NOT(ISNUMBER(Data!X38))),"-",Data!X37-Data!X38),"-")</f>
        <v/>
      </c>
      <c r="Y48" s="49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96">
        <f>IFERROR(IF(OR(NOT(ISNUMBER(Data!X37)),NOT(ISNUMBER(Data!X47)),NOT(ISNUMBER(Data!X38))),"-",(Data!X37-Data!X47)/Data!X38),"-")</f>
        <v/>
      </c>
      <c r="Y49" s="49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96" t="n"/>
      <c r="Y50" s="49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96">
        <f>IFERROR(IF(OR(NOT(ISNUMBER(Data!X32)),NOT(ISNUMBER(Data!X38))),"-",Data!X32/Data!X38),"-")</f>
        <v/>
      </c>
      <c r="Y51" s="49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96" t="n"/>
      <c r="Y52" s="49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96" t="n"/>
      <c r="Y53" s="49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96" t="n"/>
      <c r="Y54" s="49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500" t="n"/>
      <c r="Y58" s="500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500" t="n"/>
      <c r="Y59" s="500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500" t="n"/>
      <c r="Y60" s="500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500" t="n"/>
      <c r="Y61" s="500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500" t="n"/>
      <c r="Y62" s="500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500" t="n"/>
      <c r="Y63" s="500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500" t="n"/>
      <c r="Y64" s="50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96" t="n"/>
      <c r="Y68" s="49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96" t="n"/>
      <c r="Y69" s="496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96" t="n"/>
      <c r="Y70" s="496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96" t="n"/>
      <c r="Y71" s="496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96">
        <f>IFERROR(IF(OR(NOT(ISNUMBER(Data!U14)),NOT(ISNUMBER(Data!V14)),NOT(ISNUMBER(Data!W14)),NOT(ISNUMBER(Data!X14)),NOT(ISNUMBER(Data!X39))),"-",(Data!U14+Data!V14+Data!W14+Data!X14)/Data!X39),"-")</f>
        <v/>
      </c>
      <c r="Y72" s="49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9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9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96" t="n"/>
      <c r="Y74" s="49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9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9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96" t="n"/>
      <c r="Y77" s="496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96" t="n"/>
      <c r="Y78" s="49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96" t="n"/>
      <c r="Y79" s="496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96">
        <f>IFERROR(IF(OR(NOT(ISNUMBER(Data!X36)),NOT(ISNUMBER(Data!U20)),NOT(ISNUMBER(Data!V20)),NOT(ISNUMBER(Data!W20)),NOT(ISNUMBER(Data!X20))),"-",Data!X36/(Data!U20+Data!V20+Data!W20+Data!X20)),"-")</f>
        <v/>
      </c>
      <c r="Y80" s="49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9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9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500" t="n"/>
      <c r="Y86" s="500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500" t="n"/>
      <c r="Y87" s="500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500" t="n"/>
      <c r="Y88" s="500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500" t="n"/>
      <c r="Y89" s="500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500" t="n"/>
      <c r="Y90" s="500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500" t="n"/>
      <c r="Y91" s="50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9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9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96">
        <f>IFERROR(IF(OR(NOT(ISNUMBER(Data!U27)),NOT(ISNUMBER(Data!V27)),NOT(ISNUMBER(Data!W27)),NOT(ISNUMBER(Data!X27)),NOT(ISNUMBER(Data!$B$8))),"-",(Data!U27+Data!V27+Data!W27+Data!X27)/Data!$B$8),"-")</f>
        <v/>
      </c>
      <c r="Y102" s="49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98" t="n"/>
      <c r="Y103" s="49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96">
        <f>IFERROR(IF(OR(NOT(ISNUMBER(Data!X37)),NOT(ISNUMBER(Data!X38)),NOT(ISNUMBER(Data!X39))),"-",(Data!X37-Data!X38)/Data!X39),"-")</f>
        <v/>
      </c>
      <c r="Y107" s="49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96">
        <f>IFERROR(IF(OR(NOT(ISNUMBER(Data!X48)),NOT(ISNUMBER(Data!X39))),"-",Data!X48/Data!X39),"-")</f>
        <v/>
      </c>
      <c r="Y108" s="49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96">
        <f>IFERROR(IF(OR(NOT(ISNUMBER(Data!X41)),NOT(ISNUMBER(Data!X40))),"-",Data!X41/Data!X40),"-")</f>
        <v/>
      </c>
      <c r="Y110" s="49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96">
        <f>IFERROR(IF(OR(NOT(ISNUMBER(Data!U14)),NOT(ISNUMBER(Data!V14)),NOT(ISNUMBER(Data!W14)),NOT(ISNUMBER(Data!X14)),NOT(ISNUMBER(Data!X39))),"-",(Data!U14+Data!V14+Data!W14+Data!X14)/Data!X39),"-")</f>
        <v/>
      </c>
      <c r="Y111" s="49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96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96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96" t="n"/>
      <c r="Y113" s="49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98" t="n"/>
      <c r="Y114" s="49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9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9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9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9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96">
        <f>IFERROR(IF(OR(NOT(ISNUMBER(Data!X39)),NOT(ISNUMBER(Data!X41))),"-",Data!X39/Data!X41),"-")</f>
        <v/>
      </c>
      <c r="Y120" s="49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96" t="n"/>
      <c r="Y121" s="49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9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9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9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9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9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9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96" t="n"/>
      <c r="Y126" s="49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502">
        <f>IFERROR(IF(OR(NOT(ISNUMBER(Data!X14)),NOT(ISNUMBER(Data!W14))),"-",(Data!X14-Data!W14)/ABS(Data!W14)),"-")</f>
        <v/>
      </c>
      <c r="Y130" s="50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502">
        <f>IFERROR(IF(OR(NOT(ISNUMBER(Data!X26)),NOT(ISNUMBER(Data!W26))),"-",(Data!X26-Data!W26)/ABS(Data!W26)),"-")</f>
        <v/>
      </c>
      <c r="Y131" s="50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502">
        <f>IFERROR(IF(OR(NOT(ISNUMBER(Data!X27)),NOT(ISNUMBER(Data!W27))),"-",(Data!X27-Data!W27)/ABS(Data!W27)),"-")</f>
        <v/>
      </c>
      <c r="Y132" s="50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502">
        <f>IFERROR(IF(OR(NOT(ISNUMBER(Data!X20)),NOT(ISNUMBER(Data!W20))),"-",(Data!X20-Data!W20)/ABS(Data!W20)),"-")</f>
        <v/>
      </c>
      <c r="Y133" s="50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502">
        <f>IFERROR(IF(OR(NOT(ISNUMBER(Data!X53)),NOT(ISNUMBER(Data!W53))),"-",(Data!X53-Data!W53)/ABS(Data!W53)),"-")</f>
        <v/>
      </c>
      <c r="Y134" s="50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502">
        <f>IFERROR(IF(OR(NOT(ISNUMBER(Data!X14)),NOT(ISNUMBER(Data!T14))),"-",(Data!X14-Data!T14)/ABS(Data!T14)),"-")</f>
        <v/>
      </c>
      <c r="Y137" s="50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502">
        <f>IFERROR(IF(OR(NOT(ISNUMBER(Data!X26)),NOT(ISNUMBER(Data!T26))),"-",(Data!X26-Data!T26)/ABS(Data!T26)),"-")</f>
        <v/>
      </c>
      <c r="Y138" s="50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502">
        <f>IFERROR(IF(OR(NOT(ISNUMBER(Data!X27)),NOT(ISNUMBER(Data!T27))),"-",(Data!X27-Data!T27)/ABS(Data!T27)),"-")</f>
        <v/>
      </c>
      <c r="Y139" s="50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502">
        <f>IFERROR(IF(OR(NOT(ISNUMBER(Data!X20)),NOT(ISNUMBER(Data!T20))),"-",(Data!X20-Data!T20)/ABS(Data!T20)),"-")</f>
        <v/>
      </c>
      <c r="Y140" s="50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502">
        <f>IFERROR(IF(OR(NOT(ISNUMBER(Data!X53)),NOT(ISNUMBER(Data!T53))),"-",(Data!X53-Data!T53)/ABS(Data!T53)),"-")</f>
        <v/>
      </c>
      <c r="Y141" s="50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502">
        <f>IFERROR(IF(OR(NOT(ISNUMBER(Data!X16)),NOT(ISNUMBER(Data!X14))),"-",Data!X16/Data!X14),"-")</f>
        <v/>
      </c>
      <c r="Y144" s="50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502">
        <f>IFERROR(IF(OR(NOT(ISNUMBER(Data!X20)),NOT(ISNUMBER(Data!X14))),"-",Data!X20/Data!X14),"-")</f>
        <v/>
      </c>
      <c r="Y145" s="50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502">
        <f>IFERROR(IF(OR(NOT(ISNUMBER(Data!X22)),NOT(ISNUMBER(Data!X14))),"-",Data!X22/Data!X14),"-")</f>
        <v/>
      </c>
      <c r="Y146" s="50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502">
        <f>IFERROR(IF(OR(NOT(ISNUMBER(Data!X26)),NOT(ISNUMBER(Data!X14))),"-",Data!X26/Data!X14),"-")</f>
        <v/>
      </c>
      <c r="Y147" s="50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502">
        <f>IFERROR(IF(OR(NOT(ISNUMBER(Data!X53)),NOT(ISNUMBER(Data!X14))),"-",Data!X53/Data!X14),"-")</f>
        <v/>
      </c>
      <c r="Y148" s="50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54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Alphabet Inc.</t>
        </is>
      </c>
      <c r="C2" s="279" t="inlineStr">
        <is>
          <t>Snap Inc.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GOOGL</t>
        </is>
      </c>
      <c r="C3" s="425" t="inlineStr">
        <is>
          <t>SNAP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402836</v>
      </c>
      <c r="C10" s="427" t="n">
        <v>5931.4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32</v>
      </c>
      <c r="C11" s="428" t="n">
        <v>-9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37.3</v>
      </c>
      <c r="C12" s="429" t="n">
        <v>-6.2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32.8</v>
      </c>
      <c r="C13" s="428" t="n">
        <v>-7.8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59.7</v>
      </c>
      <c r="C14" s="429" t="n">
        <v>55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18.2</v>
      </c>
      <c r="C15" s="428" t="n">
        <v>7.4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24.9</v>
      </c>
      <c r="C17" s="429" t="n">
        <v>-11.1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35.7</v>
      </c>
      <c r="C18" s="428" t="n">
        <v>-19.5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25.3</v>
      </c>
      <c r="C19" s="429" t="n">
        <v>-5.9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0.77</v>
      </c>
      <c r="C20" s="430" t="n">
        <v>0.76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-0.53</v>
      </c>
      <c r="C22" s="431" t="n"/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0.11</v>
      </c>
      <c r="C23" s="430" t="n">
        <v>1.55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175.32</v>
      </c>
      <c r="C24" s="429" t="n"/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2.01</v>
      </c>
      <c r="C25" s="430" t="n">
        <v>3.56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28.48</v>
      </c>
      <c r="C27" s="429" t="n"/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32.97</v>
      </c>
      <c r="C28" s="428" t="n"/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1.7</v>
      </c>
      <c r="C29" s="429" t="n">
        <v>5.6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57</v>
      </c>
      <c r="C31" s="428" t="n">
        <v>84.40000000000001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0</v>
      </c>
      <c r="C32" s="429" t="n">
        <v>0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27.4</v>
      </c>
      <c r="C33" s="428" t="n">
        <v>30.1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29.6</v>
      </c>
      <c r="C34" s="429" t="n">
        <v>54.4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22.7</v>
      </c>
      <c r="C35" s="428" t="n">
        <v>3.7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53" t="n"/>
      <c r="B36" s="554" t="n"/>
      <c r="C36" s="554" t="n"/>
      <c r="D36" s="554" t="n"/>
      <c r="E36" s="554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53" t="n"/>
      <c r="B37" s="554" t="n"/>
      <c r="C37" s="554" t="n"/>
      <c r="D37" s="554" t="n"/>
      <c r="E37" s="554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53" t="n"/>
      <c r="B38" s="554" t="n"/>
      <c r="C38" s="554" t="n"/>
      <c r="D38" s="554" t="n"/>
      <c r="E38" s="554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53" t="n"/>
      <c r="B39" s="554" t="n"/>
      <c r="C39" s="554" t="n"/>
      <c r="D39" s="554" t="n"/>
      <c r="E39" s="554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53" t="n"/>
      <c r="B40" s="554" t="n"/>
      <c r="C40" s="554" t="n"/>
      <c r="D40" s="554" t="n"/>
      <c r="E40" s="554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53" t="n"/>
      <c r="B41" s="554" t="n"/>
      <c r="C41" s="554" t="n"/>
      <c r="D41" s="554" t="n"/>
      <c r="E41" s="554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53" t="n"/>
      <c r="B42" s="554" t="n"/>
      <c r="C42" s="554" t="n"/>
      <c r="D42" s="554" t="n"/>
      <c r="E42" s="554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53" t="n"/>
      <c r="B43" s="554" t="n"/>
      <c r="C43" s="554" t="n"/>
      <c r="D43" s="554" t="n"/>
      <c r="E43" s="554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53" t="n"/>
      <c r="B44" s="554" t="n"/>
      <c r="C44" s="554" t="n"/>
      <c r="D44" s="554" t="n"/>
      <c r="E44" s="554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53" t="n"/>
      <c r="B45" s="554" t="n"/>
      <c r="C45" s="554" t="n"/>
      <c r="D45" s="554" t="n"/>
      <c r="E45" s="554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53" t="n"/>
      <c r="B46" s="554" t="n"/>
      <c r="C46" s="554" t="n"/>
      <c r="D46" s="554" t="n"/>
      <c r="E46" s="554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53" t="n"/>
      <c r="B47" s="554" t="n"/>
      <c r="C47" s="554" t="n"/>
      <c r="D47" s="554" t="n"/>
      <c r="E47" s="554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53" t="n"/>
      <c r="B48" s="554" t="n"/>
      <c r="C48" s="554" t="n"/>
      <c r="D48" s="554" t="n"/>
      <c r="E48" s="554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46" t="n"/>
      <c r="C49" s="546" t="n"/>
      <c r="D49" s="546" t="n"/>
      <c r="E49" s="546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556" t="n"/>
      <c r="E50" s="556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OPERATING_LOSS</t>
        </is>
      </c>
      <c r="D51" s="556" t="n"/>
      <c r="E51" s="556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56" t="n"/>
      <c r="C52" s="556" t="n"/>
      <c r="D52" s="556" t="n"/>
      <c r="E52" s="556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NI_INFLATED_SECURITIES_GAIN</t>
        </is>
      </c>
      <c r="C53" s="311" t="inlineStr">
        <is>
          <t>NET_LOSS</t>
        </is>
      </c>
      <c r="D53" s="556" t="n"/>
      <c r="E53" s="556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556" t="n"/>
      <c r="C54" s="556" t="n"/>
      <c r="D54" s="556" t="n"/>
      <c r="E54" s="556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56" t="n"/>
      <c r="C55" s="556" t="n"/>
      <c r="D55" s="556" t="n"/>
      <c r="E55" s="556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56" t="n"/>
      <c r="C56" s="556" t="n"/>
      <c r="D56" s="556" t="n"/>
      <c r="E56" s="556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556" t="n"/>
      <c r="C57" s="556" t="n"/>
      <c r="D57" s="556" t="n"/>
      <c r="E57" s="556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56" t="n"/>
      <c r="C58" s="556" t="n"/>
      <c r="D58" s="556" t="n"/>
      <c r="E58" s="556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56" t="n"/>
      <c r="C59" s="556" t="n"/>
      <c r="D59" s="556" t="n"/>
      <c r="E59" s="556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56" t="n"/>
      <c r="C60" s="556" t="n"/>
      <c r="D60" s="556" t="n"/>
      <c r="E60" s="556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NM_NEGATIVE_EBITDA</t>
        </is>
      </c>
      <c r="D61" s="556" t="n"/>
      <c r="E61" s="556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56" t="n"/>
      <c r="C62" s="556" t="n"/>
      <c r="D62" s="556" t="n"/>
      <c r="E62" s="556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META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290.6820540003</v>
      </c>
      <c r="C3" s="308" t="n">
        <v>321.5860184424</v>
      </c>
    </row>
    <row r="4">
      <c r="A4" s="308" t="inlineStr">
        <is>
          <t>2020-09</t>
        </is>
      </c>
      <c r="B4" s="308" t="n">
        <v>259.6508524648</v>
      </c>
      <c r="C4" s="308" t="n">
        <v>309.5592456058</v>
      </c>
    </row>
    <row r="5">
      <c r="A5" s="308" t="inlineStr">
        <is>
          <t>2020-10</t>
        </is>
      </c>
      <c r="B5" s="308" t="n">
        <v>260.8504612143</v>
      </c>
      <c r="C5" s="308" t="n">
        <v>301.8408314973</v>
      </c>
    </row>
    <row r="6">
      <c r="A6" s="308" t="inlineStr">
        <is>
          <t>2020-11</t>
        </is>
      </c>
      <c r="B6" s="308" t="n">
        <v>274.5914341626</v>
      </c>
      <c r="C6" s="308" t="n">
        <v>334.6741331902</v>
      </c>
    </row>
    <row r="7">
      <c r="A7" s="308" t="inlineStr">
        <is>
          <t>2020-12</t>
        </is>
      </c>
      <c r="B7" s="308" t="n">
        <v>270.8141537201</v>
      </c>
      <c r="C7" s="308" t="n">
        <v>347.0791635841</v>
      </c>
    </row>
    <row r="8">
      <c r="A8" s="308" t="inlineStr">
        <is>
          <t>2021-01</t>
        </is>
      </c>
      <c r="B8" s="308" t="n">
        <v>256.1115109478</v>
      </c>
      <c r="C8" s="308" t="n">
        <v>343.5422757772</v>
      </c>
    </row>
    <row r="9">
      <c r="A9" s="308" t="inlineStr">
        <is>
          <t>2021-02</t>
        </is>
      </c>
      <c r="B9" s="308" t="n">
        <v>255.4076082932</v>
      </c>
      <c r="C9" s="308" t="n">
        <v>353.0946578069</v>
      </c>
    </row>
    <row r="10">
      <c r="A10" s="308" t="inlineStr">
        <is>
          <t>2021-03</t>
        </is>
      </c>
      <c r="B10" s="308" t="n">
        <v>292.0006322125</v>
      </c>
      <c r="C10" s="308" t="n">
        <v>369.1269350071</v>
      </c>
    </row>
    <row r="11">
      <c r="A11" s="308" t="inlineStr">
        <is>
          <t>2021-04</t>
        </is>
      </c>
      <c r="B11" s="308" t="n">
        <v>322.2882746058</v>
      </c>
      <c r="C11" s="308" t="n">
        <v>388.6576085041</v>
      </c>
    </row>
    <row r="12">
      <c r="A12" s="308" t="inlineStr">
        <is>
          <t>2021-05</t>
        </is>
      </c>
      <c r="B12" s="308" t="n">
        <v>325.906929098</v>
      </c>
      <c r="C12" s="308" t="n">
        <v>391.2095419988</v>
      </c>
    </row>
    <row r="13">
      <c r="A13" s="308" t="inlineStr">
        <is>
          <t>2021-06</t>
        </is>
      </c>
      <c r="B13" s="308" t="n">
        <v>344.7239324572</v>
      </c>
      <c r="C13" s="308" t="n">
        <v>400.0010900298</v>
      </c>
    </row>
    <row r="14">
      <c r="A14" s="308" t="inlineStr">
        <is>
          <t>2021-07</t>
        </is>
      </c>
      <c r="B14" s="308" t="n">
        <v>353.2401631661</v>
      </c>
      <c r="C14" s="308" t="n">
        <v>409.766102857</v>
      </c>
    </row>
    <row r="15">
      <c r="A15" s="308" t="inlineStr">
        <is>
          <t>2021-08</t>
        </is>
      </c>
      <c r="B15" s="308" t="n">
        <v>376.1219565029</v>
      </c>
      <c r="C15" s="308" t="n">
        <v>421.9606882536</v>
      </c>
    </row>
    <row r="16">
      <c r="A16" s="308" t="inlineStr">
        <is>
          <t>2021-09</t>
        </is>
      </c>
      <c r="B16" s="308" t="n">
        <v>336.4753830394</v>
      </c>
      <c r="C16" s="308" t="n">
        <v>402.3077362055</v>
      </c>
    </row>
    <row r="17">
      <c r="A17" s="308" t="inlineStr">
        <is>
          <t>2021-10</t>
        </is>
      </c>
      <c r="B17" s="308" t="n">
        <v>320.7912421995</v>
      </c>
      <c r="C17" s="308" t="n">
        <v>430.5350884382</v>
      </c>
    </row>
    <row r="18">
      <c r="A18" s="308" t="inlineStr">
        <is>
          <t>2021-11</t>
        </is>
      </c>
      <c r="B18" s="308" t="n">
        <v>321.6735990482</v>
      </c>
      <c r="C18" s="308" t="n">
        <v>427.0758081414</v>
      </c>
    </row>
    <row r="19">
      <c r="A19" s="308" t="inlineStr">
        <is>
          <t>2021-12</t>
        </is>
      </c>
      <c r="B19" s="308" t="n">
        <v>333.461489983</v>
      </c>
      <c r="C19" s="308" t="n">
        <v>446.8444096561</v>
      </c>
    </row>
    <row r="20">
      <c r="A20" s="308" t="inlineStr">
        <is>
          <t>2022-01</t>
        </is>
      </c>
      <c r="B20" s="308" t="n">
        <v>310.5697825243</v>
      </c>
      <c r="C20" s="308" t="n">
        <v>423.2772619766</v>
      </c>
    </row>
    <row r="21">
      <c r="A21" s="308" t="inlineStr">
        <is>
          <t>2022-02</t>
        </is>
      </c>
      <c r="B21" s="308" t="n">
        <v>209.2177143782</v>
      </c>
      <c r="C21" s="308" t="n">
        <v>410.7833808913</v>
      </c>
    </row>
    <row r="22">
      <c r="A22" s="308" t="inlineStr">
        <is>
          <t>2022-03</t>
        </is>
      </c>
      <c r="B22" s="308" t="n">
        <v>220.4504144867</v>
      </c>
      <c r="C22" s="308" t="n">
        <v>426.21058511</v>
      </c>
    </row>
    <row r="23">
      <c r="A23" s="308" t="inlineStr">
        <is>
          <t>2022-04</t>
        </is>
      </c>
      <c r="B23" s="308" t="n">
        <v>198.7484016557</v>
      </c>
      <c r="C23" s="308" t="n">
        <v>388.8024999232</v>
      </c>
    </row>
    <row r="24">
      <c r="A24" s="308" t="inlineStr">
        <is>
          <t>2022-05</t>
        </is>
      </c>
      <c r="B24" s="308" t="n">
        <v>191.9770564005</v>
      </c>
      <c r="C24" s="308" t="n">
        <v>389.6801366342</v>
      </c>
    </row>
    <row r="25">
      <c r="A25" s="308" t="inlineStr">
        <is>
          <t>2022-06</t>
        </is>
      </c>
      <c r="B25" s="308" t="n">
        <v>159.8652155783</v>
      </c>
      <c r="C25" s="308" t="n">
        <v>357.543498354</v>
      </c>
    </row>
    <row r="26">
      <c r="A26" s="308" t="inlineStr">
        <is>
          <t>2022-07</t>
        </is>
      </c>
      <c r="B26" s="308" t="n">
        <v>157.7336793706</v>
      </c>
      <c r="C26" s="308" t="n">
        <v>390.4687763734</v>
      </c>
    </row>
    <row r="27">
      <c r="A27" s="308" t="inlineStr">
        <is>
          <t>2022-08</t>
        </is>
      </c>
      <c r="B27" s="308" t="n">
        <v>161.5307880569</v>
      </c>
      <c r="C27" s="308" t="n">
        <v>374.536884505</v>
      </c>
    </row>
    <row r="28">
      <c r="A28" s="308" t="inlineStr">
        <is>
          <t>2022-09</t>
        </is>
      </c>
      <c r="B28" s="308" t="n">
        <v>134.5148058894</v>
      </c>
      <c r="C28" s="308" t="n">
        <v>339.9235382673</v>
      </c>
    </row>
    <row r="29">
      <c r="A29" s="308" t="inlineStr">
        <is>
          <t>2022-10</t>
        </is>
      </c>
      <c r="B29" s="308" t="n">
        <v>92.35995958620001</v>
      </c>
      <c r="C29" s="308" t="n">
        <v>367.5510098947</v>
      </c>
    </row>
    <row r="30">
      <c r="A30" s="308" t="inlineStr">
        <is>
          <t>2022-11</t>
        </is>
      </c>
      <c r="B30" s="308" t="n">
        <v>117.0857795956</v>
      </c>
      <c r="C30" s="308" t="n">
        <v>387.9837283185</v>
      </c>
    </row>
    <row r="31">
      <c r="A31" s="308" t="inlineStr">
        <is>
          <t>2022-12</t>
        </is>
      </c>
      <c r="B31" s="308" t="n">
        <v>119.3065429004</v>
      </c>
      <c r="C31" s="308" t="n">
        <v>365.645252784</v>
      </c>
    </row>
    <row r="32">
      <c r="A32" s="308" t="inlineStr">
        <is>
          <t>2023-01</t>
        </is>
      </c>
      <c r="B32" s="308" t="n">
        <v>147.6906738896</v>
      </c>
      <c r="C32" s="308" t="n">
        <v>388.6397049176</v>
      </c>
    </row>
    <row r="33">
      <c r="A33" s="308" t="inlineStr">
        <is>
          <t>2023-02</t>
        </is>
      </c>
      <c r="B33" s="308" t="n">
        <v>173.4376484543</v>
      </c>
      <c r="C33" s="308" t="n">
        <v>378.8682578986</v>
      </c>
    </row>
    <row r="34">
      <c r="A34" s="308" t="inlineStr">
        <is>
          <t>2023-03</t>
        </is>
      </c>
      <c r="B34" s="308" t="n">
        <v>210.1198994708</v>
      </c>
      <c r="C34" s="308" t="n">
        <v>392.9337203794</v>
      </c>
    </row>
    <row r="35">
      <c r="A35" s="308" t="inlineStr">
        <is>
          <t>2023-04</t>
        </is>
      </c>
      <c r="B35" s="308" t="n">
        <v>238.2561774125</v>
      </c>
      <c r="C35" s="308" t="n">
        <v>399.2108315235</v>
      </c>
    </row>
    <row r="36">
      <c r="A36" s="308" t="inlineStr">
        <is>
          <t>2023-05</t>
        </is>
      </c>
      <c r="B36" s="308" t="n">
        <v>262.4466348396</v>
      </c>
      <c r="C36" s="308" t="n">
        <v>401.0536531438</v>
      </c>
    </row>
    <row r="37">
      <c r="A37" s="308" t="inlineStr">
        <is>
          <t>2023-06</t>
        </is>
      </c>
      <c r="B37" s="308" t="n">
        <v>284.5154701808</v>
      </c>
      <c r="C37" s="308" t="n">
        <v>427.0476200424</v>
      </c>
    </row>
    <row r="38">
      <c r="A38" s="308" t="inlineStr">
        <is>
          <t>2023-07</t>
        </is>
      </c>
      <c r="B38" s="308" t="n">
        <v>315.863923617</v>
      </c>
      <c r="C38" s="308" t="n">
        <v>441.0262813103</v>
      </c>
    </row>
    <row r="39">
      <c r="A39" s="308" t="inlineStr">
        <is>
          <t>2023-08</t>
        </is>
      </c>
      <c r="B39" s="308" t="n">
        <v>293.3489527904</v>
      </c>
      <c r="C39" s="308" t="n">
        <v>433.8587251536</v>
      </c>
    </row>
    <row r="40">
      <c r="A40" s="308" t="inlineStr">
        <is>
          <t>2023-09</t>
        </is>
      </c>
      <c r="B40" s="308" t="n">
        <v>297.6318534496</v>
      </c>
      <c r="C40" s="308" t="n">
        <v>413.2967305907</v>
      </c>
    </row>
    <row r="41">
      <c r="A41" s="308" t="inlineStr">
        <is>
          <t>2023-10</t>
        </is>
      </c>
      <c r="B41" s="308" t="n">
        <v>298.6827503707</v>
      </c>
      <c r="C41" s="308" t="n">
        <v>404.3246297675</v>
      </c>
    </row>
    <row r="42">
      <c r="A42" s="308" t="inlineStr">
        <is>
          <t>2023-11</t>
        </is>
      </c>
      <c r="B42" s="308" t="n">
        <v>324.3404978383</v>
      </c>
      <c r="C42" s="308" t="n">
        <v>441.2571999663</v>
      </c>
    </row>
    <row r="43">
      <c r="A43" s="308" t="inlineStr">
        <is>
          <t>2023-12</t>
        </is>
      </c>
      <c r="B43" s="308" t="n">
        <v>350.9202586424</v>
      </c>
      <c r="C43" s="308" t="n">
        <v>461.4061014052</v>
      </c>
    </row>
    <row r="44">
      <c r="A44" s="308" t="inlineStr">
        <is>
          <t>2024-01</t>
        </is>
      </c>
      <c r="B44" s="308" t="n">
        <v>386.7895516633</v>
      </c>
      <c r="C44" s="308" t="n">
        <v>468.7546616872</v>
      </c>
    </row>
    <row r="45">
      <c r="A45" s="308" t="inlineStr">
        <is>
          <t>2024-02</t>
        </is>
      </c>
      <c r="B45" s="308" t="n">
        <v>486.4399694424</v>
      </c>
      <c r="C45" s="308" t="n">
        <v>493.2175043697</v>
      </c>
    </row>
    <row r="46">
      <c r="A46" s="308" t="inlineStr">
        <is>
          <t>2024-03</t>
        </is>
      </c>
      <c r="B46" s="308" t="n">
        <v>481.9242249237</v>
      </c>
      <c r="C46" s="308" t="n">
        <v>509.3575022438</v>
      </c>
    </row>
    <row r="47">
      <c r="A47" s="308" t="inlineStr">
        <is>
          <t>2024-04</t>
        </is>
      </c>
      <c r="B47" s="308" t="n">
        <v>426.9313889275</v>
      </c>
      <c r="C47" s="308" t="n">
        <v>488.8203853716</v>
      </c>
    </row>
    <row r="48">
      <c r="A48" s="308" t="inlineStr">
        <is>
          <t>2024-05</t>
        </is>
      </c>
      <c r="B48" s="308" t="n">
        <v>463.3153876213</v>
      </c>
      <c r="C48" s="308" t="n">
        <v>513.5447759541</v>
      </c>
    </row>
    <row r="49">
      <c r="A49" s="308" t="inlineStr">
        <is>
          <t>2024-06</t>
        </is>
      </c>
      <c r="B49" s="308" t="n">
        <v>500.920185099</v>
      </c>
      <c r="C49" s="308" t="n">
        <v>531.6650443674999</v>
      </c>
    </row>
    <row r="50">
      <c r="A50" s="308" t="inlineStr">
        <is>
          <t>2024-07</t>
        </is>
      </c>
      <c r="B50" s="308" t="n">
        <v>471.7225248712</v>
      </c>
      <c r="C50" s="308" t="n">
        <v>538.1030154865</v>
      </c>
    </row>
    <row r="51">
      <c r="A51" s="308" t="inlineStr">
        <is>
          <t>2024-08</t>
        </is>
      </c>
      <c r="B51" s="308" t="n">
        <v>517.8983413866</v>
      </c>
      <c r="C51" s="308" t="n">
        <v>550.6761093107</v>
      </c>
    </row>
    <row r="52">
      <c r="A52" s="308" t="inlineStr">
        <is>
          <t>2024-09</t>
        </is>
      </c>
      <c r="B52" s="308" t="n">
        <v>569.2269301537</v>
      </c>
      <c r="C52" s="308" t="n">
        <v>562.2453646183</v>
      </c>
    </row>
    <row r="53">
      <c r="A53" s="308" t="inlineStr">
        <is>
          <t>2024-10</t>
        </is>
      </c>
      <c r="B53" s="308" t="n">
        <v>564.3942090291</v>
      </c>
      <c r="C53" s="308" t="n">
        <v>557.2281165235</v>
      </c>
    </row>
    <row r="54">
      <c r="A54" s="308" t="inlineStr">
        <is>
          <t>2024-11</t>
        </is>
      </c>
      <c r="B54" s="308" t="n">
        <v>571.0963778315</v>
      </c>
      <c r="C54" s="308" t="n">
        <v>590.4575858386</v>
      </c>
    </row>
    <row r="55">
      <c r="A55" s="308" t="inlineStr">
        <is>
          <t>2024-12</t>
        </is>
      </c>
      <c r="B55" s="308" t="n">
        <v>582.6899149946</v>
      </c>
      <c r="C55" s="308" t="n">
        <v>576.2277005713</v>
      </c>
    </row>
    <row r="56">
      <c r="A56" s="308" t="inlineStr">
        <is>
          <t>2025-01</t>
        </is>
      </c>
      <c r="B56" s="308" t="n">
        <v>685.8605926731</v>
      </c>
      <c r="C56" s="308" t="n">
        <v>591.7031032586</v>
      </c>
    </row>
    <row r="57">
      <c r="A57" s="308" t="inlineStr">
        <is>
          <t>2025-02</t>
        </is>
      </c>
      <c r="B57" s="308" t="n">
        <v>664.9816419863</v>
      </c>
      <c r="C57" s="308" t="n">
        <v>584.1915354993</v>
      </c>
    </row>
    <row r="58">
      <c r="A58" s="308" t="inlineStr">
        <is>
          <t>2025-03</t>
        </is>
      </c>
      <c r="B58" s="308" t="n">
        <v>574.0795938785</v>
      </c>
      <c r="C58" s="308" t="n">
        <v>551.6398309809</v>
      </c>
    </row>
    <row r="59">
      <c r="A59" s="308" t="inlineStr">
        <is>
          <t>2025-04</t>
        </is>
      </c>
      <c r="B59" s="308" t="n">
        <v>546.827845512</v>
      </c>
      <c r="C59" s="308" t="n">
        <v>546.8570261752</v>
      </c>
    </row>
    <row r="60">
      <c r="A60" s="308" t="inlineStr">
        <is>
          <t>2025-05</t>
        </is>
      </c>
      <c r="B60" s="308" t="n">
        <v>644.9281633708</v>
      </c>
      <c r="C60" s="308" t="n">
        <v>581.2241906037</v>
      </c>
    </row>
    <row r="61">
      <c r="A61" s="308" t="inlineStr">
        <is>
          <t>2025-06</t>
        </is>
      </c>
      <c r="B61" s="308" t="n">
        <v>735.7194109623</v>
      </c>
      <c r="C61" s="308" t="n">
        <v>611.0954844284</v>
      </c>
    </row>
    <row r="62">
      <c r="A62" s="308" t="inlineStr">
        <is>
          <t>2025-07</t>
        </is>
      </c>
      <c r="B62" s="308" t="n">
        <v>770.9558742358</v>
      </c>
      <c r="C62" s="308" t="n">
        <v>625.1699179372</v>
      </c>
    </row>
    <row r="63">
      <c r="A63" s="308" t="inlineStr">
        <is>
          <t>2025-08</t>
        </is>
      </c>
      <c r="B63" s="308" t="n">
        <v>736.3274517713</v>
      </c>
      <c r="C63" s="308" t="n">
        <v>637.9981261317999</v>
      </c>
    </row>
    <row r="64">
      <c r="A64" s="308" t="inlineStr">
        <is>
          <t>2025-09</t>
        </is>
      </c>
      <c r="B64" s="308" t="n">
        <v>732.5235892267</v>
      </c>
      <c r="C64" s="308" t="n">
        <v>660.7149899586</v>
      </c>
    </row>
    <row r="65">
      <c r="A65" s="308" t="inlineStr">
        <is>
          <t>2025-10</t>
        </is>
      </c>
      <c r="B65" s="308" t="n">
        <v>646.7110611334</v>
      </c>
      <c r="C65" s="308" t="n">
        <v>676.4647183211</v>
      </c>
    </row>
    <row r="66">
      <c r="A66" s="308" t="inlineStr">
        <is>
          <t>2025-11</t>
        </is>
      </c>
      <c r="B66" s="308" t="n">
        <v>646.3120722779</v>
      </c>
      <c r="C66" s="308" t="n">
        <v>677.7838076613</v>
      </c>
    </row>
    <row r="67">
      <c r="A67" s="308" t="inlineStr">
        <is>
          <t>2025-12</t>
        </is>
      </c>
      <c r="B67" s="308" t="n">
        <v>658.9552309734</v>
      </c>
      <c r="C67" s="308" t="n">
        <v>678.3067456674</v>
      </c>
    </row>
    <row r="68">
      <c r="A68" s="308" t="inlineStr">
        <is>
          <t>2026-01</t>
        </is>
      </c>
      <c r="B68" s="308" t="n">
        <v>715.2682558324</v>
      </c>
      <c r="C68" s="308" t="n">
        <v>688.3034942507001</v>
      </c>
    </row>
    <row r="69">
      <c r="A69" s="308" t="inlineStr">
        <is>
          <t>2026-02</t>
        </is>
      </c>
      <c r="B69" s="308" t="n">
        <v>647.0657056043</v>
      </c>
      <c r="C69" s="308" t="n">
        <v>682.3551801683</v>
      </c>
    </row>
    <row r="70">
      <c r="A70" s="308" t="inlineStr">
        <is>
          <t>2026-03</t>
        </is>
      </c>
      <c r="B70" s="308" t="n">
        <v>571.6243338019</v>
      </c>
      <c r="C70" s="308" t="n">
        <v>648.6864324889</v>
      </c>
    </row>
    <row r="71">
      <c r="A71" s="308" t="inlineStr">
        <is>
          <t>2026-04</t>
        </is>
      </c>
      <c r="B71" s="308" t="n">
        <v>611.3691750069</v>
      </c>
      <c r="C71" s="308" t="n">
        <v>716.8327206883999</v>
      </c>
    </row>
    <row r="72">
      <c r="A72" s="308" t="inlineStr">
        <is>
          <t>2026-05</t>
        </is>
      </c>
      <c r="B72" s="308" t="n">
        <v>631.9509680895</v>
      </c>
      <c r="C72" s="308" t="n">
        <v>754.5565587988</v>
      </c>
    </row>
    <row r="73">
      <c r="A73" s="308" t="inlineStr">
        <is>
          <t>2026-06</t>
        </is>
      </c>
      <c r="B73" s="308" t="n">
        <v>563.29</v>
      </c>
      <c r="C73" s="308" t="n">
        <v>746.77</v>
      </c>
    </row>
    <row r="74">
      <c r="A74" s="308" t="inlineStr">
        <is>
          <t>2026-07</t>
        </is>
      </c>
      <c r="B74" s="308" t="n">
        <v>556.71</v>
      </c>
      <c r="C74" s="308" t="n">
        <v>747.03</v>
      </c>
    </row>
    <row r="75">
      <c r="A75" s="308" t="inlineStr">
        <is>
          <t>2026-08</t>
        </is>
      </c>
      <c r="B75" s="308" t="n">
        <v>543.67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D5" s="452">
        <f>AVERAGE(Metrics!$D$6:$L$6)</f>
        <v/>
      </c>
      <c r="E5" s="452">
        <f>AVERAGE(Metrics!$D$6:$L$6)</f>
        <v/>
      </c>
      <c r="F5" s="452">
        <f>AVERAGE(Metrics!$D$6:$L$6)</f>
        <v/>
      </c>
      <c r="G5" s="452">
        <f>AVERAGE(Metrics!$D$6:$L$6)</f>
        <v/>
      </c>
      <c r="H5" s="452">
        <f>AVERAGE(Metrics!$D$6:$L$6)</f>
        <v/>
      </c>
      <c r="I5" s="452">
        <f>AVERAGE(Metrics!$D$6:$L$6)</f>
        <v/>
      </c>
      <c r="J5" s="452">
        <f>AVERAGE(Metrics!$D$6:$L$6)</f>
        <v/>
      </c>
      <c r="K5" s="452">
        <f>AVERAGE(Metrics!$D$6:$L$6)</f>
        <v/>
      </c>
      <c r="L5" s="452">
        <f>AVERAGE(Metrics!$D$6:$L$6)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D14" s="453">
        <f>AVERAGE(Metrics!$D$181:$L$181)</f>
        <v/>
      </c>
      <c r="E14" s="453">
        <f>AVERAGE(Metrics!$D$181:$L$181)</f>
        <v/>
      </c>
      <c r="F14" s="453">
        <f>AVERAGE(Metrics!$D$181:$L$181)</f>
        <v/>
      </c>
      <c r="G14" s="453">
        <f>AVERAGE(Metrics!$D$181:$L$181)</f>
        <v/>
      </c>
      <c r="H14" s="453">
        <f>AVERAGE(Metrics!$D$181:$L$181)</f>
        <v/>
      </c>
      <c r="I14" s="453">
        <f>AVERAGE(Metrics!$D$181:$L$181)</f>
        <v/>
      </c>
      <c r="J14" s="453">
        <f>AVERAGE(Metrics!$D$181:$L$181)</f>
        <v/>
      </c>
      <c r="K14" s="453">
        <f>AVERAGE(Metrics!$D$181:$L$181)</f>
        <v/>
      </c>
      <c r="L14" s="453">
        <f>AVERAGE(Metrics!$D$181:$L$181)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2026-09-24T11:44:59Z</dcterms:modified>
  <cp:lastModifiedBy>Francesco Laconi</cp:lastModifiedBy>
  <cp:revision>16</cp:revision>
</cp:coreProperties>
</file>