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FANG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4" t="n"/>
      <c r="C4" s="514" t="n"/>
      <c r="D4" s="514" t="n"/>
      <c r="E4" s="514" t="n"/>
      <c r="F4" s="514" t="n"/>
      <c r="G4" s="514" t="n"/>
      <c r="H4" s="514" t="n"/>
      <c r="I4" s="514" t="n"/>
      <c r="J4" s="514" t="n"/>
      <c r="K4" s="514" t="n"/>
      <c r="L4" s="514" t="n"/>
      <c r="M4" s="514" t="n"/>
    </row>
    <row r="5" ht="18" customHeight="1" s="74">
      <c r="A5" s="297" t="inlineStr">
        <is>
          <t>Analysis Date</t>
        </is>
      </c>
      <c r="B5" s="299" t="inlineStr">
        <is>
          <t>2026-08-19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208.45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214.51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134.3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280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58366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14385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72751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11.54045050761421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36.37870855148341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18.10923657546899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0.08687568517855115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0.01958229388933913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4" t="n"/>
      <c r="C23" s="514" t="n"/>
      <c r="D23" s="514" t="n"/>
      <c r="E23" s="514" t="n"/>
      <c r="F23" s="514" t="n"/>
      <c r="G23" s="514" t="n"/>
      <c r="H23" s="514" t="n"/>
      <c r="I23" s="514" t="n"/>
      <c r="J23" s="514" t="n"/>
      <c r="K23" s="514" t="n"/>
      <c r="L23" s="514" t="n"/>
      <c r="M23" s="514" t="n"/>
    </row>
    <row r="24" ht="18" customHeight="1" s="74">
      <c r="A24" s="297" t="inlineStr">
        <is>
          <t>Risk-Free Rate (10Y UST)</t>
        </is>
      </c>
      <c r="B24" s="304" t="n">
        <v>0.0471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0.437</v>
      </c>
      <c r="C26" s="487" t="inlineStr">
        <is>
          <t>Market-input cost of capital: beta here is the market-computed input; the valuation uses an analyst-approved 0.694 (Valuation!B6); the APPROVED WACC is Valuation!B15 (7.09%)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8" t="n">
        <v>0.061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8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0.1977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4" t="n"/>
      <c r="C39" s="514" t="n"/>
      <c r="D39" s="514" t="n"/>
      <c r="E39" s="514" t="n"/>
      <c r="F39" s="514" t="n"/>
      <c r="G39" s="514" t="n"/>
      <c r="H39" s="514" t="n"/>
      <c r="I39" s="514" t="n"/>
      <c r="J39" s="514" t="n"/>
      <c r="K39" s="514" t="n"/>
      <c r="L39" s="514" t="n"/>
      <c r="M39" s="514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66.90000000000001</v>
      </c>
      <c r="C41" s="438" t="n">
        <v>101.06</v>
      </c>
      <c r="D41" s="438" t="n">
        <v>126.25</v>
      </c>
      <c r="E41" s="438" t="n">
        <v>92.7</v>
      </c>
      <c r="F41" s="438" t="n">
        <v>92.86</v>
      </c>
      <c r="G41" s="438" t="n">
        <v>48.4</v>
      </c>
      <c r="H41" s="438" t="n">
        <v>107.85</v>
      </c>
      <c r="I41" s="438" t="n">
        <v>136.78</v>
      </c>
      <c r="J41" s="438" t="n">
        <v>155.08</v>
      </c>
      <c r="K41" s="438" t="n">
        <v>163.83</v>
      </c>
      <c r="L41" s="438" t="n">
        <v>150.33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4" t="n"/>
      <c r="C44" s="514" t="n"/>
      <c r="D44" s="514" t="n"/>
      <c r="E44" s="514" t="n"/>
      <c r="F44" s="514" t="n"/>
      <c r="G44" s="514" t="n"/>
      <c r="H44" s="514" t="n"/>
      <c r="I44" s="514" t="n"/>
      <c r="J44" s="514" t="n"/>
      <c r="K44" s="514" t="n"/>
      <c r="L44" s="514" t="n"/>
      <c r="M44" s="514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6" t="n">
        <v>7</v>
      </c>
      <c r="C46" s="486" t="n">
        <v>7.3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6" t="n">
        <v>18.5</v>
      </c>
      <c r="C47" s="486" t="n">
        <v>15.3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5.1</v>
      </c>
      <c r="C48" s="486" t="n">
        <v>4.6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104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FANG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Diamondback Energy,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Energy / Oil &amp; Gas Exploration &amp; Production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0.42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208.45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58370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446.733</v>
      </c>
      <c r="C14" s="379" t="n">
        <v>527.107</v>
      </c>
      <c r="D14" s="379" t="n">
        <v>1205.111</v>
      </c>
      <c r="E14" s="379" t="n">
        <v>2176</v>
      </c>
      <c r="F14" s="379" t="n">
        <v>3964</v>
      </c>
      <c r="G14" s="379" t="n">
        <v>2813</v>
      </c>
      <c r="H14" s="379" t="n">
        <v>6797</v>
      </c>
      <c r="I14" s="379" t="n">
        <v>9643</v>
      </c>
      <c r="J14" s="379" t="n">
        <v>8412</v>
      </c>
      <c r="K14" s="379" t="n">
        <v>11066</v>
      </c>
      <c r="L14" s="379" t="n">
        <v>15026</v>
      </c>
      <c r="M14" s="308" t="inlineStr">
        <is>
          <t>FANG 10k 2025.pdf | p.72 | Consolidated Statements of Operations and Comprehensive Income | Total revenues | as-printed: 15,026</t>
        </is>
      </c>
      <c r="N14" s="380" t="n">
        <v>2227</v>
      </c>
      <c r="O14" s="380" t="n">
        <v>2483</v>
      </c>
      <c r="P14" s="380" t="n">
        <v>2645</v>
      </c>
      <c r="Q14" s="380" t="n">
        <v>3711</v>
      </c>
      <c r="R14" s="380" t="n">
        <v>4048</v>
      </c>
      <c r="S14" s="380" t="n">
        <v>3678</v>
      </c>
      <c r="T14" s="380" t="n">
        <v>3924</v>
      </c>
      <c r="U14" s="380" t="n">
        <v>3376</v>
      </c>
      <c r="V14" s="381" t="n">
        <v>4240</v>
      </c>
      <c r="W14" s="381" t="n">
        <v>5562</v>
      </c>
      <c r="X14" s="456" t="n"/>
      <c r="Y14" s="456" t="n"/>
    </row>
    <row r="15" ht="15" customHeight="1" s="74">
      <c r="A15" s="17" t="inlineStr">
        <is>
          <t>Cost of Goods Sold</t>
        </is>
      </c>
      <c r="B15" s="382" t="n">
        <v>121.706</v>
      </c>
      <c r="C15" s="382" t="n">
        <v>128.49</v>
      </c>
      <c r="D15" s="382" t="n">
        <v>212.863</v>
      </c>
      <c r="E15" s="382" t="n">
        <v>364</v>
      </c>
      <c r="F15" s="382" t="n">
        <v>826</v>
      </c>
      <c r="G15" s="382" t="n">
        <v>760</v>
      </c>
      <c r="H15" s="382" t="n">
        <v>1202</v>
      </c>
      <c r="I15" s="382" t="n">
        <v>1521</v>
      </c>
      <c r="J15" s="382" t="n">
        <v>1684</v>
      </c>
      <c r="K15" s="382" t="n">
        <v>2280</v>
      </c>
      <c r="L15" s="382" t="n">
        <v>3231</v>
      </c>
      <c r="M15" s="308" t="inlineStr">
        <is>
          <t>FANG 10k 2025.pdf | p.72 | Consolidated Statements of Operations and Comprehensive Income | Sum of Lease operating expenses + Production and ad valorem taxes + Gathering, processing and transportation | as-printed: 3,231</t>
        </is>
      </c>
      <c r="N15" s="383" t="n">
        <v>451</v>
      </c>
      <c r="O15" s="383" t="n">
        <v>477</v>
      </c>
      <c r="P15" s="383" t="n">
        <v>571</v>
      </c>
      <c r="Q15" s="383" t="n">
        <v>781</v>
      </c>
      <c r="R15" s="383" t="n">
        <v>747</v>
      </c>
      <c r="S15" s="383" t="n">
        <v>799</v>
      </c>
      <c r="T15" s="383" t="n">
        <v>824</v>
      </c>
      <c r="U15" s="383" t="n">
        <v>861</v>
      </c>
      <c r="V15" s="384" t="n">
        <v>935</v>
      </c>
      <c r="W15" s="384" t="n">
        <v>967</v>
      </c>
      <c r="X15" s="456" t="n"/>
      <c r="Y15" s="456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31.968</v>
      </c>
      <c r="C17" s="382" t="n">
        <v>42.619</v>
      </c>
      <c r="D17" s="382" t="n">
        <v>48.669</v>
      </c>
      <c r="E17" s="382" t="n">
        <v>65</v>
      </c>
      <c r="F17" s="382" t="n">
        <v>104</v>
      </c>
      <c r="G17" s="382" t="n">
        <v>88</v>
      </c>
      <c r="H17" s="382" t="n">
        <v>146</v>
      </c>
      <c r="I17" s="382" t="n">
        <v>144</v>
      </c>
      <c r="J17" s="382" t="n">
        <v>150</v>
      </c>
      <c r="K17" s="382" t="n">
        <v>213</v>
      </c>
      <c r="L17" s="382" t="n">
        <v>288</v>
      </c>
      <c r="M17" s="308" t="inlineStr">
        <is>
          <t>FANG 10k 2025.pdf | p.72 | Consolidated Statements of Operations and Comprehensive Income | General and administrative expenses | as-printed: 288</t>
        </is>
      </c>
      <c r="N17" s="383" t="n">
        <v>46</v>
      </c>
      <c r="O17" s="383" t="n">
        <v>46</v>
      </c>
      <c r="P17" s="383" t="n">
        <v>49</v>
      </c>
      <c r="Q17" s="383" t="n">
        <v>72</v>
      </c>
      <c r="R17" s="383" t="n">
        <v>73</v>
      </c>
      <c r="S17" s="383" t="n">
        <v>67</v>
      </c>
      <c r="T17" s="383" t="n">
        <v>70</v>
      </c>
      <c r="U17" s="383" t="n">
        <v>78</v>
      </c>
      <c r="V17" s="384" t="n">
        <v>79</v>
      </c>
      <c r="W17" s="384" t="n">
        <v>72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1065.296</v>
      </c>
      <c r="C19" s="71" t="n">
        <v>467.234</v>
      </c>
      <c r="D19" s="71" t="n">
        <v>387.2280000000001</v>
      </c>
      <c r="E19" s="71" t="n">
        <v>801</v>
      </c>
      <c r="F19" s="71" t="n">
        <v>2443</v>
      </c>
      <c r="G19" s="71" t="n">
        <v>7529</v>
      </c>
      <c r="H19" s="71" t="n">
        <v>1594</v>
      </c>
      <c r="I19" s="71" t="n">
        <v>1614</v>
      </c>
      <c r="J19" s="71" t="n">
        <v>2158</v>
      </c>
      <c r="K19" s="71" t="n">
        <v>4390</v>
      </c>
      <c r="L19" s="71" t="n">
        <v>10529</v>
      </c>
      <c r="N19" s="216" t="n">
        <v>658</v>
      </c>
      <c r="O19" s="216" t="n">
        <v>850</v>
      </c>
      <c r="P19" s="216" t="n">
        <v>1364</v>
      </c>
      <c r="Q19" s="216" t="n">
        <v>1518</v>
      </c>
      <c r="R19" s="216" t="n">
        <v>1628</v>
      </c>
      <c r="S19" s="216" t="n">
        <v>1740</v>
      </c>
      <c r="T19" s="216" t="n">
        <v>1864</v>
      </c>
      <c r="U19" s="216" t="n">
        <v>5297</v>
      </c>
      <c r="V19" s="256" t="n">
        <v>3189</v>
      </c>
      <c r="W19" s="256" t="n">
        <v>2083</v>
      </c>
      <c r="X19" s="457" t="n"/>
      <c r="Y19" s="457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217.697</v>
      </c>
      <c r="C21" s="382" t="n">
        <v>178.015</v>
      </c>
      <c r="D21" s="382" t="n">
        <v>326.759</v>
      </c>
      <c r="E21" s="382" t="n">
        <v>625</v>
      </c>
      <c r="F21" s="382" t="n">
        <v>1454</v>
      </c>
      <c r="G21" s="382" t="n">
        <v>1304</v>
      </c>
      <c r="H21" s="382" t="n">
        <v>1275</v>
      </c>
      <c r="I21" s="382" t="n">
        <v>1344</v>
      </c>
      <c r="J21" s="382" t="n">
        <v>1746</v>
      </c>
      <c r="K21" s="382" t="n">
        <v>2850</v>
      </c>
      <c r="L21" s="382" t="n">
        <v>5038</v>
      </c>
      <c r="M21" s="308" t="inlineStr">
        <is>
          <t>FANG 10k 2025.pdf | p.72 | Consolidated Statements of Operations and Comprehensive Income | Depreciation, depletion, amortization and accretion | as-printed: 5,038</t>
        </is>
      </c>
      <c r="N21" s="383" t="n">
        <v>469</v>
      </c>
      <c r="O21" s="383" t="n">
        <v>483</v>
      </c>
      <c r="P21" s="383" t="n">
        <v>742</v>
      </c>
      <c r="Q21" s="383" t="n">
        <v>1156</v>
      </c>
      <c r="R21" s="383" t="n">
        <v>1097</v>
      </c>
      <c r="S21" s="383" t="n">
        <v>1266</v>
      </c>
      <c r="T21" s="383" t="n">
        <v>1286</v>
      </c>
      <c r="U21" s="383" t="n">
        <v>1389</v>
      </c>
      <c r="V21" s="384" t="n">
        <v>1293</v>
      </c>
      <c r="W21" s="384" t="n">
        <v>1272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-740.269</v>
      </c>
      <c r="C22" s="70" t="n">
        <v>-68.617</v>
      </c>
      <c r="D22" s="70" t="n">
        <v>605.02</v>
      </c>
      <c r="E22" s="70" t="n">
        <v>1011</v>
      </c>
      <c r="F22" s="70" t="n">
        <v>695</v>
      </c>
      <c r="G22" s="70" t="n">
        <v>-5476</v>
      </c>
      <c r="H22" s="70" t="n">
        <v>4001</v>
      </c>
      <c r="I22" s="70" t="n">
        <v>6508</v>
      </c>
      <c r="J22" s="70" t="n">
        <v>4570</v>
      </c>
      <c r="K22" s="70" t="n">
        <v>4396</v>
      </c>
      <c r="L22" s="70" t="n">
        <v>1266</v>
      </c>
      <c r="M22" s="308" t="inlineStr">
        <is>
          <t>FANG 10k 2025.pdf | p.72 | Consolidated Statements of Operations and Comprehensive Income | Income (loss) from operations | as-printed: 1,266</t>
        </is>
      </c>
      <c r="N22" s="220" t="n">
        <v>1118</v>
      </c>
      <c r="O22" s="220" t="n">
        <v>1156</v>
      </c>
      <c r="P22" s="220" t="n">
        <v>710</v>
      </c>
      <c r="Q22" s="220" t="n">
        <v>1412</v>
      </c>
      <c r="R22" s="220" t="n">
        <v>1673</v>
      </c>
      <c r="S22" s="220" t="n">
        <v>1139</v>
      </c>
      <c r="T22" s="220" t="n">
        <v>1236</v>
      </c>
      <c r="U22" s="220" t="n">
        <v>-2782</v>
      </c>
      <c r="V22" s="258" t="n">
        <v>116</v>
      </c>
      <c r="W22" s="258" t="n">
        <v>2512</v>
      </c>
      <c r="X22" s="457" t="n"/>
      <c r="Y22" s="457" t="n"/>
    </row>
    <row r="23" ht="15" customHeight="1" s="74">
      <c r="A23" s="17" t="inlineStr">
        <is>
          <t>Interest Expense</t>
        </is>
      </c>
      <c r="B23" s="382" t="n">
        <v>41.51</v>
      </c>
      <c r="C23" s="382" t="n">
        <v>40.684</v>
      </c>
      <c r="D23" s="382" t="n">
        <v>40.554</v>
      </c>
      <c r="E23" s="382" t="n">
        <v>87</v>
      </c>
      <c r="F23" s="382" t="n">
        <v>172</v>
      </c>
      <c r="G23" s="382" t="n">
        <v>197</v>
      </c>
      <c r="H23" s="382" t="n">
        <v>199</v>
      </c>
      <c r="I23" s="382" t="n">
        <v>159</v>
      </c>
      <c r="J23" s="382" t="n">
        <v>175</v>
      </c>
      <c r="K23" s="382" t="n">
        <v>135</v>
      </c>
      <c r="L23" s="382" t="n">
        <v>244</v>
      </c>
      <c r="M23" s="308" t="inlineStr">
        <is>
          <t>FANG 10k 2025.pdf | p.72 | Consolidated Statements of Operations and Comprehensive Income | Interest expense, net | as-printed: (244)</t>
        </is>
      </c>
      <c r="N23" s="383" t="n">
        <v>46</v>
      </c>
      <c r="O23" s="383" t="n">
        <v>44</v>
      </c>
      <c r="P23" s="383" t="n">
        <v>18</v>
      </c>
      <c r="Q23" s="383" t="n">
        <v>27</v>
      </c>
      <c r="R23" s="383" t="n">
        <v>40</v>
      </c>
      <c r="S23" s="383" t="n">
        <v>56</v>
      </c>
      <c r="T23" s="383" t="n">
        <v>70</v>
      </c>
      <c r="U23" s="383" t="n">
        <v>78</v>
      </c>
      <c r="V23" s="384" t="n">
        <v>63</v>
      </c>
      <c r="W23" s="384" t="n">
        <v>56</v>
      </c>
      <c r="X23" s="456" t="n"/>
      <c r="Y23" s="456" t="n"/>
    </row>
    <row r="24" ht="15" customHeight="1" s="74">
      <c r="A24" s="15" t="inlineStr">
        <is>
          <t>Pre-Tax Income</t>
        </is>
      </c>
      <c r="B24" s="70" t="n">
        <v>-749.1</v>
      </c>
      <c r="C24" s="70" t="n">
        <v>-164.716</v>
      </c>
      <c r="D24" s="70" t="n">
        <v>497.189</v>
      </c>
      <c r="E24" s="70" t="n">
        <v>1113</v>
      </c>
      <c r="F24" s="70" t="n">
        <v>362</v>
      </c>
      <c r="G24" s="70" t="n">
        <v>-5776</v>
      </c>
      <c r="H24" s="70" t="n">
        <v>2907</v>
      </c>
      <c r="I24" s="70" t="n">
        <v>5736</v>
      </c>
      <c r="J24" s="70" t="n">
        <v>4248</v>
      </c>
      <c r="K24" s="70" t="n">
        <v>4501</v>
      </c>
      <c r="L24" s="70" t="n">
        <v>1874</v>
      </c>
      <c r="M24" s="308" t="inlineStr">
        <is>
          <t>FANG 10k 2025.pdf | p.72 | Consolidated Statements of Operations and Comprehensive Income | Income (loss) before income taxes | as-printed: 1,874</t>
        </is>
      </c>
      <c r="N24" s="220" t="n">
        <v>1032</v>
      </c>
      <c r="O24" s="220" t="n">
        <v>1146</v>
      </c>
      <c r="P24" s="220" t="n">
        <v>918</v>
      </c>
      <c r="Q24" s="220" t="n">
        <v>1405</v>
      </c>
      <c r="R24" s="220" t="n">
        <v>1894</v>
      </c>
      <c r="S24" s="220" t="n">
        <v>943</v>
      </c>
      <c r="T24" s="220" t="n">
        <v>1370</v>
      </c>
      <c r="U24" s="220" t="n">
        <v>-2333</v>
      </c>
      <c r="V24" s="258" t="n">
        <v>176</v>
      </c>
      <c r="W24" s="258" t="n">
        <v>2635</v>
      </c>
      <c r="X24" s="457" t="n"/>
      <c r="Y24" s="457" t="n"/>
    </row>
    <row r="25" ht="15" customHeight="1" s="74">
      <c r="A25" s="17" t="inlineStr">
        <is>
          <t>Tax Expense</t>
        </is>
      </c>
      <c r="B25" s="388" t="n">
        <v>-201.31</v>
      </c>
      <c r="C25" s="388" t="n">
        <v>0.192</v>
      </c>
      <c r="D25" s="388" t="n">
        <v>-19.568</v>
      </c>
      <c r="E25" s="388" t="n">
        <v>168</v>
      </c>
      <c r="F25" s="388" t="n">
        <v>47</v>
      </c>
      <c r="G25" s="388" t="n">
        <v>-1104</v>
      </c>
      <c r="H25" s="388" t="n">
        <v>631</v>
      </c>
      <c r="I25" s="388" t="n">
        <v>1174</v>
      </c>
      <c r="J25" s="388" t="n">
        <v>912</v>
      </c>
      <c r="K25" s="388" t="n">
        <v>800</v>
      </c>
      <c r="L25" s="388" t="n">
        <v>327</v>
      </c>
      <c r="M25" s="308" t="inlineStr">
        <is>
          <t>FANG 10k 2025.pdf | p.72 | Consolidated Statements of Operations and Comprehensive Income | Provision for (benefit from) income taxes | as-printed: 327</t>
        </is>
      </c>
      <c r="N25" s="389" t="n">
        <v>223</v>
      </c>
      <c r="O25" s="389" t="n">
        <v>252</v>
      </c>
      <c r="P25" s="389" t="n">
        <v>210</v>
      </c>
      <c r="Q25" s="389" t="n">
        <v>115</v>
      </c>
      <c r="R25" s="389" t="n">
        <v>403</v>
      </c>
      <c r="S25" s="389" t="n">
        <v>204</v>
      </c>
      <c r="T25" s="389" t="n">
        <v>287</v>
      </c>
      <c r="U25" s="389" t="n">
        <v>-567</v>
      </c>
      <c r="V25" s="390" t="n">
        <v>32</v>
      </c>
      <c r="W25" s="390" t="n">
        <v>580</v>
      </c>
      <c r="X25" s="456" t="n"/>
      <c r="Y25" s="456" t="n"/>
    </row>
    <row r="26" ht="15" customHeight="1" s="74">
      <c r="A26" s="15" t="inlineStr">
        <is>
          <t>Net Income</t>
        </is>
      </c>
      <c r="B26" s="379" t="n">
        <v>-550.628</v>
      </c>
      <c r="C26" s="379" t="n">
        <v>-165.034</v>
      </c>
      <c r="D26" s="379" t="n">
        <v>482.261</v>
      </c>
      <c r="E26" s="379" t="n">
        <v>846</v>
      </c>
      <c r="F26" s="379" t="n">
        <v>240</v>
      </c>
      <c r="G26" s="379" t="n">
        <v>-4517</v>
      </c>
      <c r="H26" s="379" t="n">
        <v>2182</v>
      </c>
      <c r="I26" s="379" t="n">
        <v>4386</v>
      </c>
      <c r="J26" s="379" t="n">
        <v>3143</v>
      </c>
      <c r="K26" s="379" t="n">
        <v>3338</v>
      </c>
      <c r="L26" s="379" t="n">
        <v>1664</v>
      </c>
      <c r="M26" s="308" t="inlineStr">
        <is>
          <t>FANG 10k 2025.pdf | p.72 | Consolidated Statements of Operations and Comprehensive Income | Net income (loss) attributable to Diamondback Energy, Inc. | as-printed: 1,664</t>
        </is>
      </c>
      <c r="N26" s="380" t="n">
        <v>768</v>
      </c>
      <c r="O26" s="380" t="n">
        <v>837</v>
      </c>
      <c r="P26" s="380" t="n">
        <v>659</v>
      </c>
      <c r="Q26" s="380" t="n">
        <v>1074</v>
      </c>
      <c r="R26" s="380" t="n">
        <v>1405</v>
      </c>
      <c r="S26" s="380" t="n">
        <v>699</v>
      </c>
      <c r="T26" s="380" t="n">
        <v>1018</v>
      </c>
      <c r="U26" s="380" t="n">
        <v>-1458</v>
      </c>
      <c r="V26" s="381" t="n">
        <v>25</v>
      </c>
      <c r="W26" s="381" t="n">
        <v>1882</v>
      </c>
      <c r="X26" s="456" t="n"/>
      <c r="Y26" s="456" t="n"/>
    </row>
    <row r="27" ht="15" customHeight="1" s="74">
      <c r="A27" s="17" t="inlineStr">
        <is>
          <t>Diluted EPS</t>
        </is>
      </c>
      <c r="B27" s="391" t="n">
        <v>-8.74</v>
      </c>
      <c r="C27" s="391" t="n">
        <v>-2.2</v>
      </c>
      <c r="D27" s="391" t="n">
        <v>4.94</v>
      </c>
      <c r="E27" s="391" t="n">
        <v>8.06</v>
      </c>
      <c r="F27" s="391" t="n">
        <v>1.47</v>
      </c>
      <c r="G27" s="391" t="n">
        <v>-28.59</v>
      </c>
      <c r="H27" s="391" t="n">
        <v>12.3</v>
      </c>
      <c r="I27" s="391" t="n">
        <v>24.61</v>
      </c>
      <c r="J27" s="391" t="n">
        <v>17.34</v>
      </c>
      <c r="K27" s="391" t="n">
        <v>15.53</v>
      </c>
      <c r="L27" s="391" t="n">
        <v>5.73</v>
      </c>
      <c r="M27" s="308" t="inlineStr">
        <is>
          <t>FANG 10k 2025.pdf | p.72 | Consolidated Statements of Operations and Comprehensive Income | Diluted earnings (loss) per common share | as-printed: 5.73</t>
        </is>
      </c>
      <c r="N27" s="392" t="n">
        <v>4.28</v>
      </c>
      <c r="O27" s="392" t="n">
        <v>4.66</v>
      </c>
      <c r="P27" s="392" t="n">
        <v>3.19</v>
      </c>
      <c r="Q27" s="392" t="n"/>
      <c r="R27" s="392" t="n">
        <v>4.83</v>
      </c>
      <c r="S27" s="392" t="n">
        <v>2.38</v>
      </c>
      <c r="T27" s="392" t="n">
        <v>3.51</v>
      </c>
      <c r="U27" s="392" t="n"/>
      <c r="V27" s="384" t="n">
        <v>0.08</v>
      </c>
      <c r="W27" s="384" t="n">
        <v>6.65</v>
      </c>
      <c r="X27" s="456" t="n"/>
      <c r="Y27" s="456" t="n"/>
    </row>
    <row r="28" ht="15" customHeight="1" s="74">
      <c r="A28" s="15" t="inlineStr">
        <is>
          <t>Diluted Shares Out. (M)</t>
        </is>
      </c>
      <c r="B28" s="393" t="n">
        <v>63.019</v>
      </c>
      <c r="C28" s="393" t="n">
        <v>75.077</v>
      </c>
      <c r="D28" s="393" t="n">
        <v>97.688</v>
      </c>
      <c r="E28" s="393" t="n">
        <v>104.929</v>
      </c>
      <c r="F28" s="393" t="n">
        <v>163.843</v>
      </c>
      <c r="G28" s="393" t="n">
        <v>157.976</v>
      </c>
      <c r="H28" s="393" t="n">
        <v>177.359</v>
      </c>
      <c r="I28" s="393" t="n">
        <v>176.539</v>
      </c>
      <c r="J28" s="393" t="n">
        <v>179.999</v>
      </c>
      <c r="K28" s="393" t="n">
        <v>213.545</v>
      </c>
      <c r="L28" s="393" t="n">
        <v>289.079</v>
      </c>
      <c r="M28" s="308" t="n">
        <v>280</v>
      </c>
      <c r="N28" s="394" t="n">
        <v>178.477</v>
      </c>
      <c r="O28" s="394" t="n">
        <v>178.36</v>
      </c>
      <c r="P28" s="394" t="n">
        <v>204.73</v>
      </c>
      <c r="Q28" s="394" t="n"/>
      <c r="R28" s="394" t="n">
        <v>289.612</v>
      </c>
      <c r="S28" s="394" t="n">
        <v>292.135</v>
      </c>
      <c r="T28" s="394" t="n">
        <v>288.826</v>
      </c>
      <c r="U28" s="394" t="n"/>
      <c r="V28" s="381" t="n">
        <v>282.792</v>
      </c>
      <c r="W28" s="381" t="n">
        <v>281.202</v>
      </c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20.115</v>
      </c>
      <c r="C32" s="379" t="n">
        <v>1666.574</v>
      </c>
      <c r="D32" s="379" t="n">
        <v>112.446</v>
      </c>
      <c r="E32" s="379" t="n">
        <v>215</v>
      </c>
      <c r="F32" s="379" t="n">
        <v>123</v>
      </c>
      <c r="G32" s="379" t="n">
        <v>104</v>
      </c>
      <c r="H32" s="379" t="n">
        <v>654</v>
      </c>
      <c r="I32" s="379" t="n">
        <v>157</v>
      </c>
      <c r="J32" s="379" t="n">
        <v>582</v>
      </c>
      <c r="K32" s="379" t="n">
        <v>161</v>
      </c>
      <c r="L32" s="379" t="n">
        <v>104</v>
      </c>
      <c r="M32" s="308" t="inlineStr">
        <is>
          <t>FANG 10k 2025.pdf | p.73 | Consolidated Balance Sheets | Cash and cash equivalents | as-printed: 104</t>
        </is>
      </c>
      <c r="N32" s="380" t="n">
        <v>896</v>
      </c>
      <c r="O32" s="380" t="n">
        <v>6908</v>
      </c>
      <c r="P32" s="380" t="n">
        <v>370</v>
      </c>
      <c r="Q32" s="380" t="n">
        <v>161</v>
      </c>
      <c r="R32" s="380" t="n">
        <v>1816</v>
      </c>
      <c r="S32" s="380" t="n">
        <v>219</v>
      </c>
      <c r="T32" s="380" t="n">
        <v>159</v>
      </c>
      <c r="U32" s="380" t="n">
        <v>104</v>
      </c>
      <c r="V32" s="381" t="n">
        <v>174</v>
      </c>
      <c r="W32" s="381" t="n">
        <v>462</v>
      </c>
      <c r="X32" s="456" t="n"/>
      <c r="Y32" s="456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191</v>
      </c>
      <c r="H33" s="382" t="n">
        <v>45</v>
      </c>
      <c r="I33" s="382" t="n">
        <v>10</v>
      </c>
      <c r="J33" s="382" t="n">
        <v>0</v>
      </c>
      <c r="K33" s="382" t="n">
        <v>900</v>
      </c>
      <c r="L33" s="382" t="n">
        <v>763</v>
      </c>
      <c r="M33" s="308" t="inlineStr">
        <is>
          <t>FANG 10k 2025.pdf | p.73 | Consolidated Balance Sheets | Current maturities of debt | as-printed: 763</t>
        </is>
      </c>
      <c r="N33" s="383" t="n">
        <v>0</v>
      </c>
      <c r="O33" s="383" t="n"/>
      <c r="P33" s="383" t="n">
        <v>1000</v>
      </c>
      <c r="Q33" s="383" t="n">
        <v>900</v>
      </c>
      <c r="R33" s="383" t="n">
        <v>914</v>
      </c>
      <c r="S33" s="383" t="n">
        <v>14</v>
      </c>
      <c r="T33" s="383" t="n">
        <v>394</v>
      </c>
      <c r="U33" s="383" t="n">
        <v>763</v>
      </c>
      <c r="V33" s="384" t="n">
        <v>749</v>
      </c>
      <c r="W33" s="384" t="n">
        <v>1548</v>
      </c>
      <c r="X33" s="456" t="n"/>
      <c r="Y33" s="456" t="n"/>
    </row>
    <row r="34" ht="15" customHeight="1" s="74">
      <c r="A34" s="15" t="inlineStr">
        <is>
          <t>Long-term Debt</t>
        </is>
      </c>
      <c r="B34" s="379" t="n">
        <v>487.807</v>
      </c>
      <c r="C34" s="379" t="n">
        <v>1105.912</v>
      </c>
      <c r="D34" s="379" t="n">
        <v>1477.347</v>
      </c>
      <c r="E34" s="379" t="n">
        <v>4464</v>
      </c>
      <c r="F34" s="379" t="n">
        <v>5371</v>
      </c>
      <c r="G34" s="379" t="n">
        <v>5624</v>
      </c>
      <c r="H34" s="379" t="n">
        <v>6642</v>
      </c>
      <c r="I34" s="379" t="n">
        <v>6238</v>
      </c>
      <c r="J34" s="379" t="n">
        <v>6641</v>
      </c>
      <c r="K34" s="379" t="n">
        <v>12075</v>
      </c>
      <c r="L34" s="379" t="n">
        <v>13726</v>
      </c>
      <c r="M34" s="308" t="inlineStr">
        <is>
          <t>FANG 10k 2025.pdf | p.73 | Consolidated Balance Sheets | Long-term debt | as-printed: 13,726</t>
        </is>
      </c>
      <c r="N34" s="380" t="n">
        <v>6629</v>
      </c>
      <c r="O34" s="380" t="n">
        <v>11980</v>
      </c>
      <c r="P34" s="380" t="n">
        <v>11923</v>
      </c>
      <c r="Q34" s="380" t="n">
        <v>12075</v>
      </c>
      <c r="R34" s="380" t="n">
        <v>12996</v>
      </c>
      <c r="S34" s="380" t="n">
        <v>15119</v>
      </c>
      <c r="T34" s="380" t="n">
        <v>15848</v>
      </c>
      <c r="U34" s="380" t="n">
        <v>13726</v>
      </c>
      <c r="V34" s="381" t="n">
        <v>13149</v>
      </c>
      <c r="W34" s="381" t="n">
        <v>11066</v>
      </c>
      <c r="X34" s="456" t="n"/>
      <c r="Y34" s="456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1792.166</v>
      </c>
      <c r="D37" s="382" t="n">
        <v>358.601</v>
      </c>
      <c r="E37" s="382" t="n">
        <v>925</v>
      </c>
      <c r="F37" s="382" t="n">
        <v>869</v>
      </c>
      <c r="G37" s="382" t="n">
        <v>602</v>
      </c>
      <c r="H37" s="382" t="n">
        <v>1446</v>
      </c>
      <c r="I37" s="382" t="n">
        <v>1392</v>
      </c>
      <c r="J37" s="382" t="n">
        <v>1621</v>
      </c>
      <c r="K37" s="382" t="n">
        <v>2110</v>
      </c>
      <c r="L37" s="382" t="n">
        <v>1915</v>
      </c>
      <c r="M37" s="308" t="inlineStr">
        <is>
          <t>FANG 10k 2025.pdf | p.73 | Consolidated Balance Sheets | Total current assets | as-printed: 1,915</t>
        </is>
      </c>
      <c r="N37" s="383" t="n">
        <v>1948</v>
      </c>
      <c r="O37" s="383" t="n">
        <v>7825</v>
      </c>
      <c r="P37" s="383" t="n">
        <v>2022</v>
      </c>
      <c r="Q37" s="383" t="n">
        <v>2110</v>
      </c>
      <c r="R37" s="383" t="n">
        <v>4083</v>
      </c>
      <c r="S37" s="383" t="n">
        <v>2066</v>
      </c>
      <c r="T37" s="383" t="n">
        <v>2581</v>
      </c>
      <c r="U37" s="383" t="n">
        <v>1915</v>
      </c>
      <c r="V37" s="384" t="n">
        <v>2704</v>
      </c>
      <c r="W37" s="384" t="n">
        <v>2650</v>
      </c>
      <c r="X37" s="456" t="n"/>
      <c r="Y37" s="456" t="n"/>
    </row>
    <row r="38" ht="15" customHeight="1" s="74">
      <c r="A38" s="15" t="inlineStr">
        <is>
          <t>Total Current Liabilities</t>
        </is>
      </c>
      <c r="B38" s="379" t="n">
        <v>141.421</v>
      </c>
      <c r="C38" s="379" t="n">
        <v>209.342</v>
      </c>
      <c r="D38" s="379" t="n">
        <v>577.428</v>
      </c>
      <c r="E38" s="379" t="n">
        <v>1019</v>
      </c>
      <c r="F38" s="379" t="n">
        <v>1263</v>
      </c>
      <c r="G38" s="379" t="n">
        <v>1236</v>
      </c>
      <c r="H38" s="379" t="n">
        <v>1438</v>
      </c>
      <c r="I38" s="379" t="n">
        <v>1716</v>
      </c>
      <c r="J38" s="379" t="n">
        <v>2108</v>
      </c>
      <c r="K38" s="379" t="n">
        <v>4811</v>
      </c>
      <c r="L38" s="379" t="n">
        <v>4600</v>
      </c>
      <c r="M38" s="308" t="inlineStr">
        <is>
          <t>FANG 10k 2025.pdf | p.73 | Consolidated Balance Sheets | Total current liabilities | as-printed: 4,600</t>
        </is>
      </c>
      <c r="N38" s="380" t="n">
        <v>2118</v>
      </c>
      <c r="O38" s="380" t="n">
        <v>2137</v>
      </c>
      <c r="P38" s="380" t="n">
        <v>4463</v>
      </c>
      <c r="Q38" s="380" t="n">
        <v>4811</v>
      </c>
      <c r="R38" s="380" t="n">
        <v>4753</v>
      </c>
      <c r="S38" s="380" t="n">
        <v>3759</v>
      </c>
      <c r="T38" s="380" t="n">
        <v>4142</v>
      </c>
      <c r="U38" s="380" t="n">
        <v>4600</v>
      </c>
      <c r="V38" s="381" t="n">
        <v>4816</v>
      </c>
      <c r="W38" s="381" t="n">
        <v>5678</v>
      </c>
      <c r="X38" s="456" t="n"/>
      <c r="Y38" s="456" t="n"/>
    </row>
    <row r="39" ht="15" customHeight="1" s="74">
      <c r="A39" s="17" t="inlineStr">
        <is>
          <t>Total Assets</t>
        </is>
      </c>
      <c r="B39" s="382" t="n">
        <v>2750.719</v>
      </c>
      <c r="C39" s="382" t="n">
        <v>5349.68</v>
      </c>
      <c r="D39" s="382" t="n">
        <v>7770.985</v>
      </c>
      <c r="E39" s="382" t="n">
        <v>21596</v>
      </c>
      <c r="F39" s="382" t="n">
        <v>23531</v>
      </c>
      <c r="G39" s="382" t="n">
        <v>17619</v>
      </c>
      <c r="H39" s="382" t="n">
        <v>22898</v>
      </c>
      <c r="I39" s="382" t="n">
        <v>26209</v>
      </c>
      <c r="J39" s="382" t="n">
        <v>29001</v>
      </c>
      <c r="K39" s="382" t="n">
        <v>67292</v>
      </c>
      <c r="L39" s="382" t="n">
        <v>71059</v>
      </c>
      <c r="M39" s="308" t="inlineStr">
        <is>
          <t>FANG 10k 2025.pdf | p.73 | Consolidated Balance Sheets | Total assets | as-printed: 71,059</t>
        </is>
      </c>
      <c r="N39" s="383" t="n">
        <v>29690</v>
      </c>
      <c r="O39" s="383" t="n">
        <v>35637</v>
      </c>
      <c r="P39" s="383" t="n">
        <v>65747</v>
      </c>
      <c r="Q39" s="383" t="n">
        <v>67292</v>
      </c>
      <c r="R39" s="383" t="n">
        <v>70066</v>
      </c>
      <c r="S39" s="383" t="n">
        <v>71941</v>
      </c>
      <c r="T39" s="383" t="n">
        <v>76213</v>
      </c>
      <c r="U39" s="383" t="n">
        <v>71059</v>
      </c>
      <c r="V39" s="384" t="n">
        <v>70080</v>
      </c>
      <c r="W39" s="384" t="n">
        <v>70218</v>
      </c>
      <c r="X39" s="456" t="n"/>
      <c r="Y39" s="456" t="n"/>
    </row>
    <row r="40" ht="15" customHeight="1" s="74">
      <c r="A40" s="15" t="inlineStr">
        <is>
          <t>Total Liabilities</t>
        </is>
      </c>
      <c r="B40" s="388" t="n">
        <v>641.746</v>
      </c>
      <c r="C40" s="388" t="n">
        <v>1331.388</v>
      </c>
      <c r="D40" s="388" t="n">
        <v>2189.248</v>
      </c>
      <c r="E40" s="388" t="n">
        <v>7429</v>
      </c>
      <c r="F40" s="388" t="n">
        <v>8625</v>
      </c>
      <c r="G40" s="388" t="n">
        <v>7815</v>
      </c>
      <c r="H40" s="388" t="n">
        <v>9653</v>
      </c>
      <c r="I40" s="388" t="n">
        <v>10519</v>
      </c>
      <c r="J40" s="388" t="n">
        <v>11571</v>
      </c>
      <c r="K40" s="388" t="n">
        <v>27430</v>
      </c>
      <c r="L40" s="388" t="n">
        <v>28092</v>
      </c>
      <c r="M40" s="308" t="inlineStr">
        <is>
          <t>FANG 10k 2025.pdf | p.73 | Consolidated Balance Sheets | Total liabilities | as-printed: 28,092</t>
        </is>
      </c>
      <c r="N40" s="389" t="n">
        <v>11671</v>
      </c>
      <c r="O40" s="389" t="n">
        <v>17110</v>
      </c>
      <c r="P40" s="389" t="n">
        <v>26928</v>
      </c>
      <c r="Q40" s="389" t="n">
        <v>27430</v>
      </c>
      <c r="R40" s="389" t="n">
        <v>28323</v>
      </c>
      <c r="S40" s="389" t="n">
        <v>29122</v>
      </c>
      <c r="T40" s="389" t="n">
        <v>30579</v>
      </c>
      <c r="U40" s="389" t="n">
        <v>28092</v>
      </c>
      <c r="V40" s="390" t="n">
        <v>27440</v>
      </c>
      <c r="W40" s="390" t="n">
        <v>26233</v>
      </c>
      <c r="X40" s="456" t="n"/>
      <c r="Y40" s="456" t="n"/>
    </row>
    <row r="41" ht="15" customHeight="1" s="74">
      <c r="A41" s="17" t="inlineStr">
        <is>
          <t>Shareholders' Equity</t>
        </is>
      </c>
      <c r="B41" s="382" t="n">
        <v>1875.972</v>
      </c>
      <c r="C41" s="382" t="n">
        <v>3697.462</v>
      </c>
      <c r="D41" s="382" t="n">
        <v>5254.86</v>
      </c>
      <c r="E41" s="382" t="n">
        <v>13700</v>
      </c>
      <c r="F41" s="382" t="n">
        <v>13249</v>
      </c>
      <c r="G41" s="382" t="n">
        <v>8794</v>
      </c>
      <c r="H41" s="382" t="n">
        <v>12088</v>
      </c>
      <c r="I41" s="382" t="n">
        <v>15009</v>
      </c>
      <c r="J41" s="382" t="n">
        <v>16625</v>
      </c>
      <c r="K41" s="382" t="n">
        <v>37736</v>
      </c>
      <c r="L41" s="382" t="n">
        <v>36972</v>
      </c>
      <c r="M41" s="308" t="inlineStr">
        <is>
          <t>FANG 10k 2025.pdf | p.73 | Consolidated Balance Sheets | Total Diamondback Energy, Inc. stockholders' equity | as-printed: 36,972</t>
        </is>
      </c>
      <c r="N41" s="383" t="n">
        <v>16950</v>
      </c>
      <c r="O41" s="383" t="n">
        <v>17448</v>
      </c>
      <c r="P41" s="383" t="n">
        <v>37429</v>
      </c>
      <c r="Q41" s="383" t="n">
        <v>37736</v>
      </c>
      <c r="R41" s="383" t="n">
        <v>38473</v>
      </c>
      <c r="S41" s="383" t="n">
        <v>38881</v>
      </c>
      <c r="T41" s="383" t="n">
        <v>39088</v>
      </c>
      <c r="U41" s="383" t="n">
        <v>36972</v>
      </c>
      <c r="V41" s="384" t="n">
        <v>36473</v>
      </c>
      <c r="W41" s="384" t="n">
        <v>37900</v>
      </c>
      <c r="X41" s="456" t="n"/>
      <c r="Y41" s="456" t="n"/>
    </row>
    <row r="42" ht="15" customHeight="1" s="74">
      <c r="A42" s="15" t="inlineStr">
        <is>
          <t>Minority Interest</t>
        </is>
      </c>
      <c r="B42" s="379" t="n">
        <v>233.001</v>
      </c>
      <c r="C42" s="379" t="n">
        <v>320.83</v>
      </c>
      <c r="D42" s="379" t="n">
        <v>326.877</v>
      </c>
      <c r="E42" s="379" t="n">
        <v>467</v>
      </c>
      <c r="F42" s="379" t="n">
        <v>1657</v>
      </c>
      <c r="G42" s="379" t="n">
        <v>1010</v>
      </c>
      <c r="H42" s="379" t="n">
        <v>1157</v>
      </c>
      <c r="I42" s="379" t="n">
        <v>681</v>
      </c>
      <c r="J42" s="379" t="n">
        <v>805</v>
      </c>
      <c r="K42" s="379" t="n">
        <v>2126</v>
      </c>
      <c r="L42" s="379" t="n">
        <v>5995</v>
      </c>
      <c r="M42" s="308" t="inlineStr">
        <is>
          <t>FANG 10k 2025.pdf | p.73 | Consolidated Balance Sheets | Non-controlling interest | as-printed: 5,995</t>
        </is>
      </c>
      <c r="N42" s="380" t="n">
        <v>1069</v>
      </c>
      <c r="O42" s="380" t="n">
        <v>1079</v>
      </c>
      <c r="P42" s="380" t="n">
        <v>1390</v>
      </c>
      <c r="Q42" s="380" t="n">
        <v>2126</v>
      </c>
      <c r="R42" s="380" t="n">
        <v>3270</v>
      </c>
      <c r="S42" s="380" t="n">
        <v>3938</v>
      </c>
      <c r="T42" s="380" t="n">
        <v>6546</v>
      </c>
      <c r="U42" s="380" t="n">
        <v>5995</v>
      </c>
      <c r="V42" s="381" t="n">
        <v>6167</v>
      </c>
      <c r="W42" s="381" t="n">
        <v>6085</v>
      </c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N43" s="383" t="n"/>
      <c r="O43" s="383" t="n"/>
      <c r="P43" s="383" t="n"/>
      <c r="Q43" s="383" t="n"/>
      <c r="R43" s="383" t="n"/>
      <c r="S43" s="383" t="n"/>
      <c r="T43" s="383" t="n"/>
      <c r="U43" s="383" t="n"/>
      <c r="V43" s="384" t="n"/>
      <c r="W43" s="384" t="n"/>
      <c r="X43" s="456" t="n"/>
      <c r="Y43" s="456" t="n"/>
    </row>
    <row r="44" ht="15" customHeight="1" s="74">
      <c r="A44" s="15" t="inlineStr">
        <is>
          <t>PP&amp;E</t>
        </is>
      </c>
      <c r="B44" s="379" t="n">
        <v>2597.625</v>
      </c>
      <c r="C44" s="379" t="n">
        <v>3390.857</v>
      </c>
      <c r="D44" s="379" t="n">
        <v>7343.617</v>
      </c>
      <c r="E44" s="379" t="n">
        <v>20372</v>
      </c>
      <c r="F44" s="379" t="n">
        <v>21835</v>
      </c>
      <c r="G44" s="379" t="n">
        <v>16214</v>
      </c>
      <c r="H44" s="379" t="n">
        <v>20619</v>
      </c>
      <c r="I44" s="379" t="n">
        <v>23759</v>
      </c>
      <c r="J44" s="379" t="n">
        <v>26674</v>
      </c>
      <c r="K44" s="379" t="n">
        <v>64472</v>
      </c>
      <c r="L44" s="379" t="n">
        <v>68621</v>
      </c>
      <c r="M44" s="308" t="inlineStr">
        <is>
          <t>FANG 10k 2025.pdf | p.73 | Consolidated Balance Sheets | Property and equipment, net | as-printed: 68,621</t>
        </is>
      </c>
      <c r="N44" s="380" t="n">
        <v>27024</v>
      </c>
      <c r="O44" s="380" t="n">
        <v>27099</v>
      </c>
      <c r="P44" s="380" t="n">
        <v>63053</v>
      </c>
      <c r="Q44" s="380" t="n">
        <v>64472</v>
      </c>
      <c r="R44" s="380" t="n">
        <v>64896</v>
      </c>
      <c r="S44" s="380" t="n">
        <v>69229</v>
      </c>
      <c r="T44" s="380" t="n">
        <v>72533</v>
      </c>
      <c r="U44" s="380" t="n">
        <v>68621</v>
      </c>
      <c r="V44" s="381" t="n">
        <v>66613</v>
      </c>
      <c r="W44" s="381" t="n">
        <v>66772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120.122</v>
      </c>
      <c r="D45" s="382" t="n">
        <v>231.613</v>
      </c>
      <c r="E45" s="382" t="n">
        <v>392</v>
      </c>
      <c r="F45" s="382" t="n">
        <v>615</v>
      </c>
      <c r="G45" s="382" t="n">
        <v>337</v>
      </c>
      <c r="H45" s="382" t="n">
        <v>670</v>
      </c>
      <c r="I45" s="382" t="n">
        <v>722</v>
      </c>
      <c r="J45" s="382" t="n">
        <v>846</v>
      </c>
      <c r="K45" s="382" t="n">
        <v>1585</v>
      </c>
      <c r="L45" s="382" t="n">
        <v>1386</v>
      </c>
      <c r="M45" s="308" t="inlineStr">
        <is>
          <t>FANG 10k 2025.pdf | p.73 | Consolidated Balance Sheets | Accounts receivable (Joint interest and other, net + Oil and natural gas sales, net) | as-printed: 1,386</t>
        </is>
      </c>
      <c r="N45" s="383" t="n">
        <v>942</v>
      </c>
      <c r="O45" s="383" t="n">
        <v>830</v>
      </c>
      <c r="P45" s="383" t="n">
        <v>1430</v>
      </c>
      <c r="Q45" s="383" t="n">
        <v>1585</v>
      </c>
      <c r="R45" s="383" t="n">
        <v>1591</v>
      </c>
      <c r="S45" s="383" t="n">
        <v>1534</v>
      </c>
      <c r="T45" s="383" t="n">
        <v>1625</v>
      </c>
      <c r="U45" s="383" t="n">
        <v>1386</v>
      </c>
      <c r="V45" s="384" t="n">
        <v>2161</v>
      </c>
      <c r="W45" s="384" t="n">
        <v>1930</v>
      </c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>
        <v>47.648</v>
      </c>
      <c r="D46" s="379" t="n">
        <v>94.59</v>
      </c>
      <c r="E46" s="379" t="n">
        <v>128</v>
      </c>
      <c r="F46" s="379" t="n">
        <v>179</v>
      </c>
      <c r="G46" s="379" t="n">
        <v>71</v>
      </c>
      <c r="H46" s="379" t="n">
        <v>36</v>
      </c>
      <c r="I46" s="379" t="n">
        <v>127</v>
      </c>
      <c r="J46" s="379" t="n">
        <v>261</v>
      </c>
      <c r="K46" s="379" t="n">
        <v>943</v>
      </c>
      <c r="L46" s="379" t="n">
        <v>1168</v>
      </c>
      <c r="M46" s="308" t="inlineStr">
        <is>
          <t>FANG 10k 2025.pdf | p.73 | Consolidated Balance Sheets | Accounts payable and accrued capital expenditures | as-printed: 1,168</t>
        </is>
      </c>
      <c r="N46" s="380" t="n">
        <v>243</v>
      </c>
      <c r="O46" s="380" t="n">
        <v>331</v>
      </c>
      <c r="P46" s="380" t="n">
        <v>198</v>
      </c>
      <c r="Q46" s="380" t="n">
        <v>943</v>
      </c>
      <c r="R46" s="380" t="n">
        <v>124</v>
      </c>
      <c r="S46" s="380" t="n">
        <v>210</v>
      </c>
      <c r="T46" s="380" t="n">
        <v>426</v>
      </c>
      <c r="U46" s="380" t="n">
        <v>1168</v>
      </c>
      <c r="V46" s="381" t="n">
        <v>1181</v>
      </c>
      <c r="W46" s="381" t="n">
        <v>1264</v>
      </c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>
        <v>1.983</v>
      </c>
      <c r="D47" s="382" t="n">
        <v>9.108000000000001</v>
      </c>
      <c r="E47" s="382" t="n">
        <v>37</v>
      </c>
      <c r="F47" s="382" t="n">
        <v>37</v>
      </c>
      <c r="G47" s="382" t="n">
        <v>33</v>
      </c>
      <c r="H47" s="382" t="n">
        <v>62</v>
      </c>
      <c r="I47" s="382" t="n">
        <v>67</v>
      </c>
      <c r="J47" s="382" t="n">
        <v>63</v>
      </c>
      <c r="K47" s="382" t="n">
        <v>116</v>
      </c>
      <c r="L47" s="382" t="n">
        <v>86</v>
      </c>
      <c r="M47" s="308" t="inlineStr">
        <is>
          <t>FANG 10k 2025.pdf | p.73 | Consolidated Balance Sheets | Inventories | as-printed: 86</t>
        </is>
      </c>
      <c r="N47" s="383" t="n">
        <v>57</v>
      </c>
      <c r="O47" s="383" t="n">
        <v>55</v>
      </c>
      <c r="P47" s="383" t="n">
        <v>126</v>
      </c>
      <c r="Q47" s="383" t="n">
        <v>116</v>
      </c>
      <c r="R47" s="383" t="n">
        <v>117</v>
      </c>
      <c r="S47" s="383" t="n">
        <v>115</v>
      </c>
      <c r="T47" s="383" t="n">
        <v>86</v>
      </c>
      <c r="U47" s="383" t="n">
        <v>86</v>
      </c>
      <c r="V47" s="384" t="n">
        <v>79</v>
      </c>
      <c r="W47" s="384" t="n">
        <v>67</v>
      </c>
      <c r="X47" s="456" t="n"/>
      <c r="Y47" s="456" t="n"/>
    </row>
    <row r="48" ht="15" customHeight="1" s="74">
      <c r="A48" s="10" t="inlineStr">
        <is>
          <t>Retained Earnings</t>
        </is>
      </c>
      <c r="B48" s="432" t="n">
        <v>-354.36</v>
      </c>
      <c r="C48" s="432" t="n">
        <v>-519.394</v>
      </c>
      <c r="D48" s="432" t="n">
        <v>-37.133</v>
      </c>
      <c r="E48" s="432" t="n">
        <v>762</v>
      </c>
      <c r="F48" s="432" t="n">
        <v>890</v>
      </c>
      <c r="G48" s="432" t="n">
        <v>-3864</v>
      </c>
      <c r="H48" s="432" t="n">
        <v>-1998</v>
      </c>
      <c r="I48" s="432" t="n">
        <v>801</v>
      </c>
      <c r="J48" s="432" t="n">
        <v>2489</v>
      </c>
      <c r="K48" s="432" t="n">
        <v>4238</v>
      </c>
      <c r="L48" s="432" t="n">
        <v>4740</v>
      </c>
      <c r="M48" s="308" t="inlineStr">
        <is>
          <t>FANG 10k 2025.pdf | p.73 | Consolidated Balance Sheets | Retained earnings (accumulated deficit) | as-printed: 4,740</t>
        </is>
      </c>
      <c r="N48" s="433" t="n">
        <v>2705</v>
      </c>
      <c r="O48" s="433" t="n">
        <v>3187</v>
      </c>
      <c r="P48" s="433" t="n">
        <v>3427</v>
      </c>
      <c r="Q48" s="433" t="n">
        <v>4238</v>
      </c>
      <c r="R48" s="433" t="n">
        <v>5352</v>
      </c>
      <c r="S48" s="433" t="n">
        <v>5758</v>
      </c>
      <c r="T48" s="433" t="n">
        <v>6486</v>
      </c>
      <c r="U48" s="433" t="n">
        <v>4740</v>
      </c>
      <c r="V48" s="433" t="n">
        <v>4467</v>
      </c>
      <c r="W48" s="433" t="n">
        <v>6038</v>
      </c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416.501</v>
      </c>
      <c r="C51" s="382" t="n">
        <v>332.08</v>
      </c>
      <c r="D51" s="382" t="n">
        <v>888.625</v>
      </c>
      <c r="E51" s="382" t="n">
        <v>1565</v>
      </c>
      <c r="F51" s="382" t="n">
        <v>2734</v>
      </c>
      <c r="G51" s="382" t="n">
        <v>2118</v>
      </c>
      <c r="H51" s="382" t="n">
        <v>3944</v>
      </c>
      <c r="I51" s="382" t="n">
        <v>6325</v>
      </c>
      <c r="J51" s="382" t="n">
        <v>5920</v>
      </c>
      <c r="K51" s="382" t="n">
        <v>6413</v>
      </c>
      <c r="L51" s="382" t="n">
        <v>8758</v>
      </c>
      <c r="M51" s="308" t="inlineStr">
        <is>
          <t>FANG 10k 2025.pdf | p.74 | Consolidated Statements of Cash Flows | Net cash provided by (used in) operating activities | as-printed: 8,758</t>
        </is>
      </c>
      <c r="N51" s="383" t="n">
        <v>1334</v>
      </c>
      <c r="O51" s="383" t="n">
        <v>1529</v>
      </c>
      <c r="P51" s="383" t="n">
        <v>1209</v>
      </c>
      <c r="Q51" s="383" t="n">
        <v>2341</v>
      </c>
      <c r="R51" s="383" t="n">
        <v>2355</v>
      </c>
      <c r="S51" s="383" t="n">
        <v>1677</v>
      </c>
      <c r="T51" s="383" t="n">
        <v>2383</v>
      </c>
      <c r="U51" s="383" t="n">
        <v>2343</v>
      </c>
      <c r="V51" s="384" t="n">
        <v>1828</v>
      </c>
      <c r="W51" s="384" t="n">
        <v>3589</v>
      </c>
      <c r="X51" s="456" t="n"/>
      <c r="Y51" s="456" t="n"/>
    </row>
    <row r="52" ht="15" customHeight="1" s="74">
      <c r="A52" s="15" t="inlineStr">
        <is>
          <t>Capital Expenditures</t>
        </is>
      </c>
      <c r="B52" s="379" t="n">
        <v>420.725</v>
      </c>
      <c r="C52" s="379" t="n">
        <v>374.166</v>
      </c>
      <c r="D52" s="379" t="n">
        <v>883.5170000000001</v>
      </c>
      <c r="E52" s="379" t="n">
        <v>1665</v>
      </c>
      <c r="F52" s="379" t="n">
        <v>2921</v>
      </c>
      <c r="G52" s="379" t="n">
        <v>1859</v>
      </c>
      <c r="H52" s="379" t="n">
        <v>1487</v>
      </c>
      <c r="I52" s="379" t="n">
        <v>1938</v>
      </c>
      <c r="J52" s="379" t="n">
        <v>2701</v>
      </c>
      <c r="K52" s="379" t="n">
        <v>2867</v>
      </c>
      <c r="L52" s="379" t="n">
        <v>3523</v>
      </c>
      <c r="M52" s="308" t="inlineStr">
        <is>
          <t>FANG 10k 2025.pdf | p.74 | Consolidated Statements of Cash Flows | Additions to oil and natural gas properties | as-printed: (3,523)</t>
        </is>
      </c>
      <c r="N52" s="380" t="n">
        <v>609</v>
      </c>
      <c r="O52" s="380" t="n">
        <v>632</v>
      </c>
      <c r="P52" s="380" t="n">
        <v>693</v>
      </c>
      <c r="Q52" s="380" t="n">
        <v>933</v>
      </c>
      <c r="R52" s="380" t="n">
        <v>942</v>
      </c>
      <c r="S52" s="380" t="n">
        <v>864</v>
      </c>
      <c r="T52" s="380" t="n">
        <v>774</v>
      </c>
      <c r="U52" s="380" t="n">
        <v>943</v>
      </c>
      <c r="V52" s="381" t="n">
        <v>933</v>
      </c>
      <c r="W52" s="381" t="n">
        <v>996</v>
      </c>
      <c r="X52" s="456" t="n"/>
      <c r="Y52" s="456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18.529</v>
      </c>
      <c r="C54" s="379" t="n">
        <v>26.453</v>
      </c>
      <c r="D54" s="379" t="n">
        <v>25.537</v>
      </c>
      <c r="E54" s="379" t="n">
        <v>27</v>
      </c>
      <c r="F54" s="379" t="n">
        <v>48</v>
      </c>
      <c r="G54" s="379" t="n">
        <v>37</v>
      </c>
      <c r="H54" s="379" t="n">
        <v>51</v>
      </c>
      <c r="I54" s="379" t="n">
        <v>55</v>
      </c>
      <c r="J54" s="379" t="n">
        <v>54</v>
      </c>
      <c r="K54" s="379" t="n">
        <v>95</v>
      </c>
      <c r="L54" s="379" t="n">
        <v>114</v>
      </c>
      <c r="M54" s="308" t="inlineStr">
        <is>
          <t>FANG 10k 2025.pdf | p.106 | Note 10 - Equity-Based Compensation | Equity-based compensation (G&amp;A-expensed + capitalized) | as-printed: 114</t>
        </is>
      </c>
      <c r="N54" s="380" t="n">
        <v>14</v>
      </c>
      <c r="O54" s="380" t="n">
        <v>19</v>
      </c>
      <c r="P54" s="380" t="n">
        <v>16</v>
      </c>
      <c r="Q54" s="380" t="n">
        <v>46</v>
      </c>
      <c r="R54" s="380" t="n">
        <v>18</v>
      </c>
      <c r="S54" s="380" t="n">
        <v>21</v>
      </c>
      <c r="T54" s="380" t="n">
        <v>22</v>
      </c>
      <c r="U54" s="380" t="n">
        <v>53</v>
      </c>
      <c r="V54" s="381" t="n">
        <v>31</v>
      </c>
      <c r="W54" s="381" t="n">
        <v>33</v>
      </c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>
        <v>37</v>
      </c>
      <c r="F55" s="382" t="n">
        <v>112</v>
      </c>
      <c r="G55" s="382" t="n">
        <v>236</v>
      </c>
      <c r="H55" s="382" t="n">
        <v>312</v>
      </c>
      <c r="I55" s="382" t="n">
        <v>1572</v>
      </c>
      <c r="J55" s="382" t="n">
        <v>1444</v>
      </c>
      <c r="K55" s="382" t="n">
        <v>1578</v>
      </c>
      <c r="L55" s="382" t="n">
        <v>1156</v>
      </c>
      <c r="M55" s="308" t="inlineStr">
        <is>
          <t>FANG 10k 2025.pdf | p.74 | Consolidated Statements of Cash Flows | Dividends paid to stockholders | as-printed: (1,156)</t>
        </is>
      </c>
      <c r="N55" s="383" t="n">
        <v>548</v>
      </c>
      <c r="O55" s="383" t="n">
        <v>352</v>
      </c>
      <c r="P55" s="383" t="n">
        <v>416</v>
      </c>
      <c r="Q55" s="383" t="n">
        <v>262</v>
      </c>
      <c r="R55" s="383" t="n">
        <v>290</v>
      </c>
      <c r="S55" s="383" t="n">
        <v>291</v>
      </c>
      <c r="T55" s="383" t="n">
        <v>289</v>
      </c>
      <c r="U55" s="383" t="n">
        <v>286</v>
      </c>
      <c r="V55" s="384" t="n">
        <v>295</v>
      </c>
      <c r="W55" s="384" t="n">
        <v>310</v>
      </c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>
        <v>593</v>
      </c>
      <c r="G56" s="379" t="n">
        <v>98</v>
      </c>
      <c r="H56" s="379" t="n">
        <v>431</v>
      </c>
      <c r="I56" s="379" t="n">
        <v>1098</v>
      </c>
      <c r="J56" s="379" t="n">
        <v>840</v>
      </c>
      <c r="K56" s="379" t="n">
        <v>959</v>
      </c>
      <c r="L56" s="379" t="n">
        <v>2010</v>
      </c>
      <c r="M56" s="308" t="inlineStr">
        <is>
          <t>FANG 10k 2025.pdf | p.74 | Consolidated Statements of Cash Flows | Repurchased shares under repurchase program + Repurchased shares - related party | as-printed: (2,010)</t>
        </is>
      </c>
      <c r="N56" s="380" t="n">
        <v>42</v>
      </c>
      <c r="O56" s="380" t="n">
        <v>0</v>
      </c>
      <c r="P56" s="380" t="n">
        <v>515</v>
      </c>
      <c r="Q56" s="380" t="n">
        <v>402</v>
      </c>
      <c r="R56" s="380" t="n">
        <v>575</v>
      </c>
      <c r="S56" s="380" t="n">
        <v>398</v>
      </c>
      <c r="T56" s="380" t="n">
        <v>603</v>
      </c>
      <c r="U56" s="380" t="n">
        <v>434</v>
      </c>
      <c r="V56" s="381" t="n">
        <v>548</v>
      </c>
      <c r="W56" s="381" t="n">
        <v>141</v>
      </c>
      <c r="X56" s="456" t="n"/>
      <c r="Y56" s="456" t="n"/>
    </row>
    <row r="57">
      <c r="A57" s="2" t="inlineStr">
        <is>
          <t>Historical Share Price (Period-End)</t>
        </is>
      </c>
      <c r="B57" s="2" t="n">
        <v>66.90000000000001</v>
      </c>
      <c r="C57" s="2" t="n">
        <v>101.06</v>
      </c>
      <c r="D57" s="2" t="n">
        <v>126.25</v>
      </c>
      <c r="E57" s="2" t="n">
        <v>92.7</v>
      </c>
      <c r="F57" s="2" t="n">
        <v>92.86</v>
      </c>
      <c r="G57" s="2" t="n">
        <v>48.4</v>
      </c>
      <c r="H57" s="2" t="n">
        <v>107.85</v>
      </c>
      <c r="I57" s="2" t="n">
        <v>136.78</v>
      </c>
      <c r="J57" s="2" t="n">
        <v>155.08</v>
      </c>
      <c r="K57" s="2" t="n">
        <v>163.83</v>
      </c>
      <c r="L57" s="2" t="n">
        <v>150.33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Upstream</t>
        </is>
      </c>
      <c r="B61" s="425" t="n"/>
      <c r="C61" s="425" t="n"/>
      <c r="D61" s="425" t="n">
        <v>1198</v>
      </c>
      <c r="E61" s="425" t="n">
        <v>2132</v>
      </c>
      <c r="F61" s="425" t="n">
        <v>3891</v>
      </c>
      <c r="G61" s="425" t="n">
        <v>2756</v>
      </c>
      <c r="H61" s="425" t="n">
        <v>6747</v>
      </c>
      <c r="I61" s="425" t="n">
        <v>9572</v>
      </c>
      <c r="J61" s="425" t="n">
        <v>8344</v>
      </c>
      <c r="K61" s="425" t="n">
        <v>11066</v>
      </c>
      <c r="L61" s="425" t="n">
        <v>15026</v>
      </c>
      <c r="M61" s="261" t="n"/>
      <c r="N61" s="395" t="n">
        <v>2218</v>
      </c>
      <c r="O61" s="395" t="n">
        <v>2474</v>
      </c>
      <c r="P61" s="395" t="n">
        <v>2636</v>
      </c>
      <c r="Q61" s="395" t="n">
        <v>3738</v>
      </c>
      <c r="R61" s="395" t="n">
        <v>4048</v>
      </c>
      <c r="S61" s="395" t="n"/>
      <c r="T61" s="395" t="n"/>
      <c r="U61" s="395" t="n"/>
      <c r="V61" s="395" t="n">
        <v>4240</v>
      </c>
      <c r="W61" s="395" t="n">
        <v>5562</v>
      </c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Upstream</t>
        </is>
      </c>
      <c r="B71" s="425" t="n"/>
      <c r="C71" s="425" t="n"/>
      <c r="D71" s="425" t="n">
        <v>613</v>
      </c>
      <c r="E71" s="425" t="n">
        <v>1071</v>
      </c>
      <c r="F71" s="425" t="n">
        <v>790</v>
      </c>
      <c r="G71" s="425" t="n">
        <v>-5562</v>
      </c>
      <c r="H71" s="425" t="n">
        <v>3879</v>
      </c>
      <c r="I71" s="425" t="n">
        <v>6432</v>
      </c>
      <c r="J71" s="425" t="n">
        <v>4519</v>
      </c>
      <c r="K71" s="425" t="n">
        <v>3701</v>
      </c>
      <c r="L71" s="425" t="n">
        <v>1547</v>
      </c>
      <c r="M71" s="261" t="n"/>
      <c r="N71" s="395" t="n">
        <v>1090</v>
      </c>
      <c r="O71" s="395" t="n">
        <v>1139</v>
      </c>
      <c r="P71" s="395" t="n">
        <v>709</v>
      </c>
      <c r="Q71" s="395" t="n">
        <v>763</v>
      </c>
      <c r="R71" s="395" t="n">
        <v>1673</v>
      </c>
      <c r="S71" s="395" t="n"/>
      <c r="T71" s="395" t="n"/>
      <c r="U71" s="395" t="n"/>
      <c r="V71" s="395" t="n">
        <v>116</v>
      </c>
      <c r="W71" s="395" t="n">
        <v>2512</v>
      </c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 / reserve-report disclosed, not on the financial statements)</t>
        </is>
      </c>
    </row>
    <row r="95">
      <c r="A95" s="308" t="inlineStr">
        <is>
          <t>Total Production (MMBOE)</t>
        </is>
      </c>
      <c r="B95" s="308" t="n">
        <v>12.081</v>
      </c>
      <c r="C95" s="308" t="n">
        <v>15.749</v>
      </c>
      <c r="D95" s="308" t="n">
        <v>28.917</v>
      </c>
      <c r="E95" s="308" t="n">
        <v>47.61</v>
      </c>
      <c r="F95" s="308" t="n">
        <v>103.285</v>
      </c>
      <c r="G95" s="308" t="n">
        <v>109.921</v>
      </c>
      <c r="H95" s="308" t="n">
        <v>137.002</v>
      </c>
      <c r="I95" s="308" t="n">
        <v>140.892</v>
      </c>
      <c r="J95" s="308" t="n">
        <v>163.413</v>
      </c>
      <c r="K95" s="308" t="n">
        <v>218.972</v>
      </c>
      <c r="L95" s="308" t="n">
        <v>336.178</v>
      </c>
      <c r="M95" s="308" t="inlineStr">
        <is>
          <t>FY2025: FANG 10k 2025.pdf p.15 — Total (MBOE) - Year Ended December 31, 2025</t>
        </is>
      </c>
    </row>
    <row r="96">
      <c r="A96" s="308" t="inlineStr">
        <is>
          <t>Average Daily Production (BOE/d)</t>
        </is>
      </c>
      <c r="B96" s="308" t="n">
        <v>33098</v>
      </c>
      <c r="C96" s="308" t="n">
        <v>43031</v>
      </c>
      <c r="D96" s="308" t="n">
        <v>79224</v>
      </c>
      <c r="E96" s="308" t="n">
        <v>130439</v>
      </c>
      <c r="F96" s="308" t="n">
        <v>282972</v>
      </c>
      <c r="G96" s="308" t="n">
        <v>300331</v>
      </c>
      <c r="H96" s="308" t="n">
        <v>375348</v>
      </c>
      <c r="I96" s="308" t="n">
        <v>386005</v>
      </c>
      <c r="J96" s="308" t="n">
        <v>447707</v>
      </c>
      <c r="K96" s="308" t="n">
        <v>598284</v>
      </c>
      <c r="L96" s="308" t="n">
        <v>921036</v>
      </c>
      <c r="M96" s="308" t="inlineStr">
        <is>
          <t>FY2025: FANG 10k 2025.pdf p.54 — Daily combined volumes (BOE/d)</t>
        </is>
      </c>
    </row>
    <row r="97">
      <c r="A97" s="308" t="inlineStr">
        <is>
          <t>Oil % of Production</t>
        </is>
      </c>
      <c r="B97" s="308" t="n">
        <v>0.75</v>
      </c>
      <c r="C97" s="308" t="n">
        <v>0.73</v>
      </c>
      <c r="D97" s="308" t="n">
        <v>0.74</v>
      </c>
      <c r="E97" s="308" t="n">
        <v>0.72</v>
      </c>
      <c r="F97" s="308" t="n">
        <v>0.66</v>
      </c>
      <c r="G97" s="308" t="n">
        <v>0.6</v>
      </c>
      <c r="H97" s="308" t="n">
        <v>0.6</v>
      </c>
      <c r="I97" s="308" t="n">
        <v>0.58</v>
      </c>
      <c r="J97" s="308" t="n">
        <v>0.59</v>
      </c>
      <c r="K97" s="308" t="n">
        <v>0.5600000000000001</v>
      </c>
      <c r="L97" s="308" t="n">
        <v>0.54</v>
      </c>
      <c r="M97" s="308" t="inlineStr">
        <is>
          <t>FY2025: FANG 10k 2025.pdf p.55 — Oil (MBbls) - production mix</t>
        </is>
      </c>
    </row>
    <row r="98">
      <c r="A98" s="308" t="inlineStr">
        <is>
          <t>Realized Oil Price ($/Bbl, unhedged)</t>
        </is>
      </c>
      <c r="B98" s="308" t="n">
        <v>44.68</v>
      </c>
      <c r="C98" s="308" t="n">
        <v>40.7</v>
      </c>
      <c r="D98" s="308" t="n">
        <v>48.75</v>
      </c>
      <c r="E98" s="308" t="n">
        <v>54.66</v>
      </c>
      <c r="F98" s="308" t="n">
        <v>51.87</v>
      </c>
      <c r="G98" s="308" t="n">
        <v>36.41</v>
      </c>
      <c r="H98" s="308" t="n">
        <v>66.19</v>
      </c>
      <c r="I98" s="308" t="n">
        <v>93.84999999999999</v>
      </c>
      <c r="J98" s="308" t="n">
        <v>75.68000000000001</v>
      </c>
      <c r="K98" s="308" t="n">
        <v>73.52</v>
      </c>
      <c r="L98" s="308" t="n">
        <v>64.04000000000001</v>
      </c>
      <c r="M98" s="308" t="inlineStr">
        <is>
          <t>FY2025: FANG 10k 2025.pdf p.15 — Average Prices: Oil ($ per Bbl)</t>
        </is>
      </c>
    </row>
    <row r="99">
      <c r="A99" s="308" t="inlineStr">
        <is>
          <t>Realized Natural Gas Price ($/Mcf, unhedged)</t>
        </is>
      </c>
      <c r="B99" s="308" t="n">
        <v>2.47</v>
      </c>
      <c r="C99" s="308" t="n">
        <v>2.1</v>
      </c>
      <c r="D99" s="308" t="n">
        <v>2.53</v>
      </c>
      <c r="E99" s="308" t="n">
        <v>1.76</v>
      </c>
      <c r="F99" s="308" t="n">
        <v>0.68</v>
      </c>
      <c r="G99" s="308" t="n">
        <v>0.82</v>
      </c>
      <c r="H99" s="308" t="n">
        <v>3.36</v>
      </c>
      <c r="I99" s="308" t="n">
        <v>4.86</v>
      </c>
      <c r="J99" s="308" t="n">
        <v>1.32</v>
      </c>
      <c r="K99" s="308" t="n">
        <v>0.32</v>
      </c>
      <c r="L99" s="308" t="n">
        <v>0.89</v>
      </c>
      <c r="M99" s="308" t="inlineStr">
        <is>
          <t>FY2025: FANG 10k 2025.pdf p.15 — Average Prices: Natural gas ($ per Mcf)</t>
        </is>
      </c>
    </row>
    <row r="100">
      <c r="A100" s="308" t="inlineStr">
        <is>
          <t>Realized NGL Price ($/Bbl, unhedged)</t>
        </is>
      </c>
      <c r="B100" s="308" t="n">
        <v>12.77</v>
      </c>
      <c r="C100" s="308" t="n">
        <v>14.2</v>
      </c>
      <c r="D100" s="308" t="n">
        <v>22.2</v>
      </c>
      <c r="E100" s="308" t="n">
        <v>25.47</v>
      </c>
      <c r="F100" s="308" t="n">
        <v>14.42</v>
      </c>
      <c r="G100" s="308" t="n">
        <v>10.87</v>
      </c>
      <c r="H100" s="308" t="n">
        <v>28.7</v>
      </c>
      <c r="I100" s="308" t="n">
        <v>35.07</v>
      </c>
      <c r="J100" s="308" t="n">
        <v>20.08</v>
      </c>
      <c r="K100" s="308" t="n">
        <v>18.99</v>
      </c>
      <c r="L100" s="308" t="n">
        <v>17.88</v>
      </c>
      <c r="M100" s="308" t="inlineStr">
        <is>
          <t>FY2025: FANG 10k 2025.pdf p.15 — Average Prices: Natural gas liquids ($ per Bbl)</t>
        </is>
      </c>
    </row>
    <row r="101">
      <c r="A101" s="308" t="inlineStr">
        <is>
          <t>Lease Operating Expense ($/BOE)</t>
        </is>
      </c>
      <c r="B101" s="308" t="n">
        <v>6.84</v>
      </c>
      <c r="C101" s="308" t="n">
        <v>5.23</v>
      </c>
      <c r="D101" s="308" t="n">
        <v>4.38</v>
      </c>
      <c r="E101" s="308" t="n">
        <v>4.31</v>
      </c>
      <c r="F101" s="308" t="n">
        <v>4.74</v>
      </c>
      <c r="G101" s="308" t="n">
        <v>3.87</v>
      </c>
      <c r="H101" s="308" t="n">
        <v>4.12</v>
      </c>
      <c r="I101" s="308" t="n">
        <v>4.63</v>
      </c>
      <c r="J101" s="308" t="n">
        <v>5.34</v>
      </c>
      <c r="K101" s="308" t="n">
        <v>5.87</v>
      </c>
      <c r="L101" s="308" t="n">
        <v>5.55</v>
      </c>
      <c r="M101" s="308" t="inlineStr">
        <is>
          <t>FY2025: FANG 10k 2025.pdf p.15 — Average Costs ($/BOE): Lease operating expenses</t>
        </is>
      </c>
    </row>
    <row r="102">
      <c r="A102" s="308" t="inlineStr">
        <is>
          <t>Depletion, Depreciation &amp; Amortization ($/BOE)</t>
        </is>
      </c>
      <c r="B102" s="308" t="n">
        <v>18.02</v>
      </c>
      <c r="C102" s="308" t="n">
        <v>11.3</v>
      </c>
      <c r="D102" s="308" t="n">
        <v>11.3</v>
      </c>
      <c r="E102" s="308" t="n">
        <v>13.09</v>
      </c>
      <c r="F102" s="308" t="n">
        <v>14.01</v>
      </c>
      <c r="G102" s="308" t="n"/>
      <c r="H102" s="308" t="n">
        <v>9.31</v>
      </c>
      <c r="I102" s="308" t="n">
        <v>9.539999999999999</v>
      </c>
      <c r="J102" s="308" t="n">
        <v>10.68</v>
      </c>
      <c r="K102" s="308" t="n">
        <v>13.02</v>
      </c>
      <c r="L102" s="308" t="n">
        <v>14.99</v>
      </c>
      <c r="M102" s="308" t="inlineStr">
        <is>
          <t>FY2025: FANG 10k 2025.pdf p.15 — Average Costs ($/BOE): Depreciation, depletion, amortization and accretion</t>
        </is>
      </c>
    </row>
    <row r="103">
      <c r="A103" s="308" t="inlineStr">
        <is>
          <t>Total Proved Reserves (MMBOE, year end)</t>
        </is>
      </c>
      <c r="B103" s="308" t="n">
        <v>156.899</v>
      </c>
      <c r="C103" s="308" t="n">
        <v>205.458</v>
      </c>
      <c r="D103" s="308" t="n">
        <v>335.352</v>
      </c>
      <c r="E103" s="308" t="n">
        <v>992.001</v>
      </c>
      <c r="F103" s="308" t="n">
        <v>1127.575</v>
      </c>
      <c r="G103" s="308" t="n">
        <v>1316.441</v>
      </c>
      <c r="H103" s="308" t="n">
        <v>1788.991</v>
      </c>
      <c r="I103" s="308" t="n">
        <v>2032.971</v>
      </c>
      <c r="J103" s="308" t="n">
        <v>2177.761</v>
      </c>
      <c r="K103" s="308" t="n">
        <v>3557.416</v>
      </c>
      <c r="L103" s="308" t="n">
        <v>3617.856</v>
      </c>
      <c r="M103" s="308" t="inlineStr">
        <is>
          <t>FY2025: FANG 10k 2025.pdf p.122 — Proved Developed and Undeveloped Reserves - As of December 31, 2025, Total (MBOE)</t>
        </is>
      </c>
    </row>
    <row r="104">
      <c r="A104" s="308" t="inlineStr">
        <is>
          <t>Total Revenue per BOE ($)</t>
        </is>
      </c>
      <c r="B104" s="308">
        <f>IFERROR(IF(OR(NOT(ISNUMBER(Data!B14)),NOT(ISNUMBER(Data!B95))),"-",Data!B14/Data!B95),"-")</f>
        <v/>
      </c>
      <c r="C104" s="308">
        <f>IFERROR(IF(OR(NOT(ISNUMBER(Data!C14)),NOT(ISNUMBER(Data!C95))),"-",Data!C14/Data!C95),"-")</f>
        <v/>
      </c>
      <c r="D104" s="308">
        <f>IFERROR(IF(OR(NOT(ISNUMBER(Data!D14)),NOT(ISNUMBER(Data!D95))),"-",Data!D14/Data!D95),"-")</f>
        <v/>
      </c>
      <c r="E104" s="308">
        <f>IFERROR(IF(OR(NOT(ISNUMBER(Data!E14)),NOT(ISNUMBER(Data!E95))),"-",Data!E14/Data!E95),"-")</f>
        <v/>
      </c>
      <c r="F104" s="308">
        <f>IFERROR(IF(OR(NOT(ISNUMBER(Data!F14)),NOT(ISNUMBER(Data!F95))),"-",Data!F14/Data!F95),"-")</f>
        <v/>
      </c>
      <c r="G104" s="308">
        <f>IFERROR(IF(OR(NOT(ISNUMBER(Data!G14)),NOT(ISNUMBER(Data!G95))),"-",Data!G14/Data!G95),"-")</f>
        <v/>
      </c>
      <c r="H104" s="308">
        <f>IFERROR(IF(OR(NOT(ISNUMBER(Data!H14)),NOT(ISNUMBER(Data!H95))),"-",Data!H14/Data!H95),"-")</f>
        <v/>
      </c>
      <c r="I104" s="308">
        <f>IFERROR(IF(OR(NOT(ISNUMBER(Data!I14)),NOT(ISNUMBER(Data!I95))),"-",Data!I14/Data!I95),"-")</f>
        <v/>
      </c>
      <c r="J104" s="308">
        <f>IFERROR(IF(OR(NOT(ISNUMBER(Data!J14)),NOT(ISNUMBER(Data!J95))),"-",Data!J14/Data!J95),"-")</f>
        <v/>
      </c>
      <c r="K104" s="308">
        <f>IFERROR(IF(OR(NOT(ISNUMBER(Data!K14)),NOT(ISNUMBER(Data!K95))),"-",Data!K14/Data!K95),"-")</f>
        <v/>
      </c>
      <c r="L104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0.694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0.1977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</v>
      </c>
      <c r="C20" s="401" t="n">
        <v>0.02</v>
      </c>
      <c r="D20" s="401" t="n">
        <v>0</v>
      </c>
      <c r="E20" s="401" t="n">
        <v>-0.02</v>
      </c>
      <c r="F20" s="401" t="n">
        <v>-0.03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0.64</v>
      </c>
      <c r="C21" s="402" t="n">
        <v>0.64</v>
      </c>
      <c r="D21" s="402" t="n">
        <v>0.64</v>
      </c>
      <c r="E21" s="402" t="n">
        <v>0.64</v>
      </c>
      <c r="F21" s="402" t="n">
        <v>0.64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0.32</v>
      </c>
      <c r="C22" s="401" t="n">
        <v>0.32</v>
      </c>
      <c r="D22" s="401" t="n">
        <v>0.32</v>
      </c>
      <c r="E22" s="401" t="n">
        <v>0.32</v>
      </c>
      <c r="F22" s="401" t="n">
        <v>0.32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</v>
      </c>
      <c r="C23" s="402" t="n">
        <v>0.3</v>
      </c>
      <c r="D23" s="402" t="n">
        <v>0.3</v>
      </c>
      <c r="E23" s="402" t="n">
        <v>0.3</v>
      </c>
      <c r="F23" s="402" t="n">
        <v>0.3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0.005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5.5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36.4</v>
      </c>
      <c r="C118" s="416" t="n">
        <v>11</v>
      </c>
      <c r="D118" s="335" t="n">
        <v>26.4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7.9</v>
      </c>
      <c r="C119" s="404" t="n">
        <v>5.5</v>
      </c>
      <c r="D119" s="334" t="n">
        <v>6.3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12.9</v>
      </c>
      <c r="C120" s="416" t="n">
        <v>9</v>
      </c>
      <c r="D120" s="335" t="n">
        <v>12.7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11.1</v>
      </c>
      <c r="C121" s="404" t="n">
        <v>10</v>
      </c>
      <c r="D121" s="334" t="n">
        <v>8.08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0.0897</v>
      </c>
      <c r="C122" s="401" t="n">
        <v>0.08</v>
      </c>
      <c r="D122" s="335" t="n">
        <v>0.1237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208.45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-0.5% | 0.0% | 0.5% | 1.0% | 1.5% |
|---|---|---|---|---|---|
| 6.09% | 158.9 | 173.6 | 190.8 | 211.4 | 236.5 |
| 6.59% | 142.7 | 155.0 | 169.4 | 186.3 | 206.5 |
| **7.09%** | 128.6 | 139.1 | **151.2** | 165.3 | 181.9 |
| 7.59% | 116.2 | 125.2 | 135.5 | 147.4 | 161.2 |
| 8.09% | 105.3 | 113.1 | 122.0 | 132.1 | 143.7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4.5x | 5.0x | 5.5x | 6.0x | 6.5x |
|---|---|---|---|---|---|
| 6.09% | 110.0 | 123.1 | 136.2 | 149.4 | 162.5 |
| 6.59% | 106.4 | 119.2 | 132.0 | 144.9 | 157.7 |
| **7.09%** | 102.9 | 115.4 | **127.9** | 140.4 | 153.0 |
| 7.59% | 99.4 | 111.7 | 123.9 | 136.2 | 148.4 |
| 8.09% | 96.1 | 108.1 | 120.0 | 132.0 | 143.9 |</t>
        </is>
      </c>
      <c r="B160" s="367">
        <f>IFERROR($B$27+-6*MIN(1,($B$27-2)/6),"-")</f>
        <v/>
      </c>
      <c r="C160" s="367">
        <f>IFERROR($B$27+-4*MIN(1,($B$27-2)/6),"-")</f>
        <v/>
      </c>
      <c r="D160" s="367">
        <f>IFERROR($B$27+-2*MIN(1,($B$27-2)/6),"-")</f>
        <v/>
      </c>
      <c r="E160" s="367">
        <f>IFERROR($B$27,"-")</f>
        <v/>
      </c>
      <c r="F160" s="367">
        <f>IFERROR($B$27+2*MIN(1,($B$27-2)/6),"-")</f>
        <v/>
      </c>
      <c r="G160" s="367">
        <f>IFERROR($B$27+4*MIN(1,($B$27-2)/6),"-")</f>
        <v/>
      </c>
      <c r="H160" s="367">
        <f>IFERROR($B$27+6*MIN(1,($B$27-2)/6),"-")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1" t="n"/>
      <c r="Y26" s="4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1" t="n"/>
      <c r="Y59" s="4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1" t="n"/>
      <c r="Y60" s="4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1" t="n"/>
      <c r="Y61" s="4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7" t="n"/>
      <c r="Y71" s="457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7" t="n"/>
      <c r="Y77" s="457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7" t="n"/>
      <c r="Y79" s="457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7" t="n"/>
      <c r="Y113" s="457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9" t="n"/>
      <c r="Y114" s="459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ConocoPhillips</t>
        </is>
      </c>
      <c r="C2" s="279" t="inlineStr">
        <is>
          <t>EOG Resources,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COP</t>
        </is>
      </c>
      <c r="C3" s="425" t="inlineStr">
        <is>
          <t>EOG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 (Successful Efforts)</t>
        </is>
      </c>
      <c r="C4" s="426" t="inlineStr">
        <is>
          <t>US GAAP (Successful Efforts)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58944</v>
      </c>
      <c r="C10" s="427" t="n">
        <v>22632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18.5</v>
      </c>
      <c r="C11" s="428" t="n">
        <v>28.2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38</v>
      </c>
      <c r="C12" s="429" t="n">
        <v>47.9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13.6</v>
      </c>
      <c r="C13" s="428" t="n">
        <v>22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78.8</v>
      </c>
      <c r="C14" s="429" t="n">
        <v>77.7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12.3</v>
      </c>
      <c r="C15" s="428" t="n">
        <v>15.2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8.4</v>
      </c>
      <c r="C17" s="429" t="n">
        <v>16.3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12.4</v>
      </c>
      <c r="C18" s="428" t="n">
        <v>16.8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6.5</v>
      </c>
      <c r="C19" s="429" t="n">
        <v>10.1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0.48</v>
      </c>
      <c r="C20" s="430" t="n">
        <v>0.44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0.73</v>
      </c>
      <c r="C22" s="431" t="n">
        <v>0.42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0.36</v>
      </c>
      <c r="C23" s="430" t="n">
        <v>0.27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12.8</v>
      </c>
      <c r="C24" s="429" t="n">
        <v>27.2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1.3</v>
      </c>
      <c r="C25" s="430" t="n">
        <v>1.63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7</v>
      </c>
      <c r="C27" s="429" t="n">
        <v>7.3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18.5</v>
      </c>
      <c r="C28" s="428" t="n">
        <v>15.3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4.6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38.7</v>
      </c>
      <c r="C31" s="428" t="n">
        <v>43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53.9</v>
      </c>
      <c r="C32" s="429" t="n">
        <v>72.3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179.4</v>
      </c>
      <c r="C33" s="428" t="n">
        <v>194.3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-86.8</v>
      </c>
      <c r="C34" s="429" t="n">
        <v>-78.90000000000001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21.3</v>
      </c>
      <c r="C35" s="428" t="n">
        <v>29.1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22" t="n"/>
      <c r="B36" s="523" t="n"/>
      <c r="C36" s="523" t="n"/>
      <c r="D36" s="523" t="n"/>
      <c r="E36" s="52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22" t="n"/>
      <c r="B37" s="523" t="n"/>
      <c r="C37" s="523" t="n"/>
      <c r="D37" s="523" t="n"/>
      <c r="E37" s="52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22" t="n"/>
      <c r="B38" s="523" t="n"/>
      <c r="C38" s="523" t="n"/>
      <c r="D38" s="523" t="n"/>
      <c r="E38" s="52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22" t="n"/>
      <c r="B39" s="523" t="n"/>
      <c r="C39" s="523" t="n"/>
      <c r="D39" s="523" t="n"/>
      <c r="E39" s="52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22" t="n"/>
      <c r="B40" s="523" t="n"/>
      <c r="C40" s="523" t="n"/>
      <c r="D40" s="523" t="n"/>
      <c r="E40" s="52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22" t="n"/>
      <c r="B41" s="523" t="n"/>
      <c r="C41" s="523" t="n"/>
      <c r="D41" s="523" t="n"/>
      <c r="E41" s="52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22" t="n"/>
      <c r="B42" s="523" t="n"/>
      <c r="C42" s="523" t="n"/>
      <c r="D42" s="523" t="n"/>
      <c r="E42" s="52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22" t="n"/>
      <c r="B43" s="523" t="n"/>
      <c r="C43" s="523" t="n"/>
      <c r="D43" s="523" t="n"/>
      <c r="E43" s="52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22" t="n"/>
      <c r="B44" s="523" t="n"/>
      <c r="C44" s="523" t="n"/>
      <c r="D44" s="523" t="n"/>
      <c r="E44" s="52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22" t="n"/>
      <c r="B45" s="523" t="n"/>
      <c r="C45" s="523" t="n"/>
      <c r="D45" s="523" t="n"/>
      <c r="E45" s="52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22" t="n"/>
      <c r="B46" s="523" t="n"/>
      <c r="C46" s="523" t="n"/>
      <c r="D46" s="523" t="n"/>
      <c r="E46" s="52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22" t="n"/>
      <c r="B47" s="523" t="n"/>
      <c r="C47" s="523" t="n"/>
      <c r="D47" s="523" t="n"/>
      <c r="E47" s="52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22" t="n"/>
      <c r="B48" s="523" t="n"/>
      <c r="C48" s="523" t="n"/>
      <c r="D48" s="523" t="n"/>
      <c r="E48" s="52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5" t="n"/>
      <c r="C49" s="515" t="n"/>
      <c r="D49" s="515" t="n"/>
      <c r="E49" s="515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25" t="n"/>
      <c r="E50" s="525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COMPUTED_NO_OPINC_LINE</t>
        </is>
      </c>
      <c r="C51" s="311" t="inlineStr">
        <is>
          <t>GROSSUP_DILUTED</t>
        </is>
      </c>
      <c r="D51" s="525" t="n"/>
      <c r="E51" s="525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GROSSUP_DILUTED</t>
        </is>
      </c>
      <c r="C52" s="311" t="inlineStr">
        <is>
          <t>GROSSUP_DILUTED</t>
        </is>
      </c>
      <c r="D52" s="525" t="n"/>
      <c r="E52" s="525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GROSSUP_DILUTED</t>
        </is>
      </c>
      <c r="C53" s="311" t="inlineStr">
        <is>
          <t>GROSSUP_DILUTED</t>
        </is>
      </c>
      <c r="D53" s="525" t="n"/>
      <c r="E53" s="525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GROSSUP_DILUTED</t>
        </is>
      </c>
      <c r="C54" s="311" t="inlineStr">
        <is>
          <t>GROSSUP_DILUTED</t>
        </is>
      </c>
      <c r="D54" s="525" t="n"/>
      <c r="E54" s="525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525" t="n"/>
      <c r="E55" s="525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SUCCESSFUL_EFFORTS_VS_FULLCOST</t>
        </is>
      </c>
      <c r="C56" s="311" t="inlineStr">
        <is>
          <t>SUCCESSFUL_EFFORTS_VS_FULLCOST</t>
        </is>
      </c>
      <c r="D56" s="525" t="n"/>
      <c r="E56" s="525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SUCCESSFUL_EFFORTS_VS_FULLCOST</t>
        </is>
      </c>
      <c r="C57" s="311" t="inlineStr">
        <is>
          <t>SUCCESSFUL_EFFORTS_VS_FULLCOST</t>
        </is>
      </c>
      <c r="D57" s="525" t="n"/>
      <c r="E57" s="525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SUCCESSFUL_EFFORTS_VS_FULLCOST</t>
        </is>
      </c>
      <c r="C58" s="311" t="inlineStr">
        <is>
          <t>SUCCESSFUL_EFFORTS_VS_FULLCOST</t>
        </is>
      </c>
      <c r="D58" s="525" t="n"/>
      <c r="E58" s="525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525" t="n"/>
      <c r="E59" s="525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OK</t>
        </is>
      </c>
      <c r="D60" s="525" t="n"/>
      <c r="E60" s="525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525" t="n"/>
      <c r="E61" s="525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25" t="n"/>
      <c r="E62" s="525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FANG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30.6480765336</v>
      </c>
      <c r="C3" s="308" t="n">
        <v>321.5860184424</v>
      </c>
    </row>
    <row r="4">
      <c r="A4" s="308" t="inlineStr">
        <is>
          <t>2020-09</t>
        </is>
      </c>
      <c r="B4" s="308" t="n">
        <v>23.6940468478</v>
      </c>
      <c r="C4" s="308" t="n">
        <v>309.5592456058</v>
      </c>
    </row>
    <row r="5">
      <c r="A5" s="308" t="inlineStr">
        <is>
          <t>2020-10</t>
        </is>
      </c>
      <c r="B5" s="308" t="n">
        <v>20.4215622898</v>
      </c>
      <c r="C5" s="308" t="n">
        <v>301.8408314973</v>
      </c>
    </row>
    <row r="6">
      <c r="A6" s="308" t="inlineStr">
        <is>
          <t>2020-11</t>
        </is>
      </c>
      <c r="B6" s="308" t="n">
        <v>31.7842651835</v>
      </c>
      <c r="C6" s="308" t="n">
        <v>334.6741331902</v>
      </c>
    </row>
    <row r="7">
      <c r="A7" s="308" t="inlineStr">
        <is>
          <t>2020-12</t>
        </is>
      </c>
      <c r="B7" s="308" t="n">
        <v>38.4974583303</v>
      </c>
      <c r="C7" s="308" t="n">
        <v>347.0791635841</v>
      </c>
    </row>
    <row r="8">
      <c r="A8" s="308" t="inlineStr">
        <is>
          <t>2021-01</t>
        </is>
      </c>
      <c r="B8" s="308" t="n">
        <v>45.0913411724</v>
      </c>
      <c r="C8" s="308" t="n">
        <v>343.5422757772</v>
      </c>
    </row>
    <row r="9">
      <c r="A9" s="308" t="inlineStr">
        <is>
          <t>2021-02</t>
        </is>
      </c>
      <c r="B9" s="308" t="n">
        <v>55.1054527505</v>
      </c>
      <c r="C9" s="308" t="n">
        <v>353.0946578069</v>
      </c>
    </row>
    <row r="10">
      <c r="A10" s="308" t="inlineStr">
        <is>
          <t>2021-03</t>
        </is>
      </c>
      <c r="B10" s="308" t="n">
        <v>58.768195762</v>
      </c>
      <c r="C10" s="308" t="n">
        <v>369.1269350071</v>
      </c>
    </row>
    <row r="11">
      <c r="A11" s="308" t="inlineStr">
        <is>
          <t>2021-04</t>
        </is>
      </c>
      <c r="B11" s="308" t="n">
        <v>65.35752673330001</v>
      </c>
      <c r="C11" s="308" t="n">
        <v>388.6576085041</v>
      </c>
    </row>
    <row r="12">
      <c r="A12" s="308" t="inlineStr">
        <is>
          <t>2021-05</t>
        </is>
      </c>
      <c r="B12" s="308" t="n">
        <v>64.35230934000001</v>
      </c>
      <c r="C12" s="308" t="n">
        <v>391.2095419988</v>
      </c>
    </row>
    <row r="13">
      <c r="A13" s="308" t="inlineStr">
        <is>
          <t>2021-06</t>
        </is>
      </c>
      <c r="B13" s="308" t="n">
        <v>75.4594520286</v>
      </c>
      <c r="C13" s="308" t="n">
        <v>400.0010900298</v>
      </c>
    </row>
    <row r="14">
      <c r="A14" s="308" t="inlineStr">
        <is>
          <t>2021-07</t>
        </is>
      </c>
      <c r="B14" s="308" t="n">
        <v>61.9894294916</v>
      </c>
      <c r="C14" s="308" t="n">
        <v>409.766102857</v>
      </c>
    </row>
    <row r="15">
      <c r="A15" s="308" t="inlineStr">
        <is>
          <t>2021-08</t>
        </is>
      </c>
      <c r="B15" s="308" t="n">
        <v>62.3505719267</v>
      </c>
      <c r="C15" s="308" t="n">
        <v>421.9606882536</v>
      </c>
    </row>
    <row r="16">
      <c r="A16" s="308" t="inlineStr">
        <is>
          <t>2021-09</t>
        </is>
      </c>
      <c r="B16" s="308" t="n">
        <v>76.5196868589</v>
      </c>
      <c r="C16" s="308" t="n">
        <v>402.3077362055</v>
      </c>
    </row>
    <row r="17">
      <c r="A17" s="308" t="inlineStr">
        <is>
          <t>2021-10</t>
        </is>
      </c>
      <c r="B17" s="308" t="n">
        <v>86.6393285561</v>
      </c>
      <c r="C17" s="308" t="n">
        <v>430.5350884382</v>
      </c>
    </row>
    <row r="18">
      <c r="A18" s="308" t="inlineStr">
        <is>
          <t>2021-11</t>
        </is>
      </c>
      <c r="B18" s="308" t="n">
        <v>86.6492691104</v>
      </c>
      <c r="C18" s="308" t="n">
        <v>427.0758081414</v>
      </c>
    </row>
    <row r="19">
      <c r="A19" s="308" t="inlineStr">
        <is>
          <t>2021-12</t>
        </is>
      </c>
      <c r="B19" s="308" t="n">
        <v>87.55854655260001</v>
      </c>
      <c r="C19" s="308" t="n">
        <v>446.8444096561</v>
      </c>
    </row>
    <row r="20">
      <c r="A20" s="308" t="inlineStr">
        <is>
          <t>2022-01</t>
        </is>
      </c>
      <c r="B20" s="308" t="n">
        <v>102.4236090225</v>
      </c>
      <c r="C20" s="308" t="n">
        <v>423.2772619766</v>
      </c>
    </row>
    <row r="21">
      <c r="A21" s="308" t="inlineStr">
        <is>
          <t>2022-02</t>
        </is>
      </c>
      <c r="B21" s="308" t="n">
        <v>112.11715604</v>
      </c>
      <c r="C21" s="308" t="n">
        <v>410.7833808913</v>
      </c>
    </row>
    <row r="22">
      <c r="A22" s="308" t="inlineStr">
        <is>
          <t>2022-03</t>
        </is>
      </c>
      <c r="B22" s="308" t="n">
        <v>111.7869274781</v>
      </c>
      <c r="C22" s="308" t="n">
        <v>426.21058511</v>
      </c>
    </row>
    <row r="23">
      <c r="A23" s="308" t="inlineStr">
        <is>
          <t>2022-04</t>
        </is>
      </c>
      <c r="B23" s="308" t="n">
        <v>102.9388959408</v>
      </c>
      <c r="C23" s="308" t="n">
        <v>388.8024999232</v>
      </c>
    </row>
    <row r="24">
      <c r="A24" s="308" t="inlineStr">
        <is>
          <t>2022-05</t>
        </is>
      </c>
      <c r="B24" s="308" t="n">
        <v>126.9886556062</v>
      </c>
      <c r="C24" s="308" t="n">
        <v>389.6801366342</v>
      </c>
    </row>
    <row r="25">
      <c r="A25" s="308" t="inlineStr">
        <is>
          <t>2022-06</t>
        </is>
      </c>
      <c r="B25" s="308" t="n">
        <v>101.2016552209</v>
      </c>
      <c r="C25" s="308" t="n">
        <v>357.543498354</v>
      </c>
    </row>
    <row r="26">
      <c r="A26" s="308" t="inlineStr">
        <is>
          <t>2022-07</t>
        </is>
      </c>
      <c r="B26" s="308" t="n">
        <v>106.9404531687</v>
      </c>
      <c r="C26" s="308" t="n">
        <v>390.4687763734</v>
      </c>
    </row>
    <row r="27">
      <c r="A27" s="308" t="inlineStr">
        <is>
          <t>2022-08</t>
        </is>
      </c>
      <c r="B27" s="308" t="n">
        <v>113.9886912913</v>
      </c>
      <c r="C27" s="308" t="n">
        <v>374.536884505</v>
      </c>
    </row>
    <row r="28">
      <c r="A28" s="308" t="inlineStr">
        <is>
          <t>2022-09</t>
        </is>
      </c>
      <c r="B28" s="308" t="n">
        <v>103.0242928643</v>
      </c>
      <c r="C28" s="308" t="n">
        <v>339.9235382673</v>
      </c>
    </row>
    <row r="29">
      <c r="A29" s="308" t="inlineStr">
        <is>
          <t>2022-10</t>
        </is>
      </c>
      <c r="B29" s="308" t="n">
        <v>134.3694724548</v>
      </c>
      <c r="C29" s="308" t="n">
        <v>367.5510098947</v>
      </c>
    </row>
    <row r="30">
      <c r="A30" s="308" t="inlineStr">
        <is>
          <t>2022-11</t>
        </is>
      </c>
      <c r="B30" s="308" t="n">
        <v>128.3948133192</v>
      </c>
      <c r="C30" s="308" t="n">
        <v>387.9837283185</v>
      </c>
    </row>
    <row r="31">
      <c r="A31" s="308" t="inlineStr">
        <is>
          <t>2022-12</t>
        </is>
      </c>
      <c r="B31" s="308" t="n">
        <v>118.6450653006</v>
      </c>
      <c r="C31" s="308" t="n">
        <v>365.645252784</v>
      </c>
    </row>
    <row r="32">
      <c r="A32" s="308" t="inlineStr">
        <is>
          <t>2023-01</t>
        </is>
      </c>
      <c r="B32" s="308" t="n">
        <v>126.7467242413</v>
      </c>
      <c r="C32" s="308" t="n">
        <v>388.6397049176</v>
      </c>
    </row>
    <row r="33">
      <c r="A33" s="308" t="inlineStr">
        <is>
          <t>2023-02</t>
        </is>
      </c>
      <c r="B33" s="308" t="n">
        <v>121.9412434563</v>
      </c>
      <c r="C33" s="308" t="n">
        <v>378.8682578986</v>
      </c>
    </row>
    <row r="34">
      <c r="A34" s="308" t="inlineStr">
        <is>
          <t>2023-03</t>
        </is>
      </c>
      <c r="B34" s="308" t="n">
        <v>119.6478271163</v>
      </c>
      <c r="C34" s="308" t="n">
        <v>392.9337203794</v>
      </c>
    </row>
    <row r="35">
      <c r="A35" s="308" t="inlineStr">
        <is>
          <t>2023-04</t>
        </is>
      </c>
      <c r="B35" s="308" t="n">
        <v>125.8705409184</v>
      </c>
      <c r="C35" s="308" t="n">
        <v>399.2108315235</v>
      </c>
    </row>
    <row r="36">
      <c r="A36" s="308" t="inlineStr">
        <is>
          <t>2023-05</t>
        </is>
      </c>
      <c r="B36" s="308" t="n">
        <v>113.2646818919</v>
      </c>
      <c r="C36" s="308" t="n">
        <v>401.0536531438</v>
      </c>
    </row>
    <row r="37">
      <c r="A37" s="308" t="inlineStr">
        <is>
          <t>2023-06</t>
        </is>
      </c>
      <c r="B37" s="308" t="n">
        <v>117.0149320748</v>
      </c>
      <c r="C37" s="308" t="n">
        <v>427.0476200424</v>
      </c>
    </row>
    <row r="38">
      <c r="A38" s="308" t="inlineStr">
        <is>
          <t>2023-07</t>
        </is>
      </c>
      <c r="B38" s="308" t="n">
        <v>131.2320325309</v>
      </c>
      <c r="C38" s="308" t="n">
        <v>441.0262813103</v>
      </c>
    </row>
    <row r="39">
      <c r="A39" s="308" t="inlineStr">
        <is>
          <t>2023-08</t>
        </is>
      </c>
      <c r="B39" s="308" t="n">
        <v>135.9599652668</v>
      </c>
      <c r="C39" s="308" t="n">
        <v>433.8587251536</v>
      </c>
    </row>
    <row r="40">
      <c r="A40" s="308" t="inlineStr">
        <is>
          <t>2023-09</t>
        </is>
      </c>
      <c r="B40" s="308" t="n">
        <v>138.7368521579</v>
      </c>
      <c r="C40" s="308" t="n">
        <v>413.2967305907</v>
      </c>
    </row>
    <row r="41">
      <c r="A41" s="308" t="inlineStr">
        <is>
          <t>2023-10</t>
        </is>
      </c>
      <c r="B41" s="308" t="n">
        <v>143.6098407667</v>
      </c>
      <c r="C41" s="308" t="n">
        <v>404.3246297675</v>
      </c>
    </row>
    <row r="42">
      <c r="A42" s="308" t="inlineStr">
        <is>
          <t>2023-11</t>
        </is>
      </c>
      <c r="B42" s="308" t="n">
        <v>141.3078447787</v>
      </c>
      <c r="C42" s="308" t="n">
        <v>441.2571999663</v>
      </c>
    </row>
    <row r="43">
      <c r="A43" s="308" t="inlineStr">
        <is>
          <t>2023-12</t>
        </is>
      </c>
      <c r="B43" s="308" t="n">
        <v>141.9209932535</v>
      </c>
      <c r="C43" s="308" t="n">
        <v>461.4061014052</v>
      </c>
    </row>
    <row r="44">
      <c r="A44" s="308" t="inlineStr">
        <is>
          <t>2024-01</t>
        </is>
      </c>
      <c r="B44" s="308" t="n">
        <v>140.6946963038</v>
      </c>
      <c r="C44" s="308" t="n">
        <v>468.7546616872</v>
      </c>
    </row>
    <row r="45">
      <c r="A45" s="308" t="inlineStr">
        <is>
          <t>2024-02</t>
        </is>
      </c>
      <c r="B45" s="308" t="n">
        <v>167.0326263131</v>
      </c>
      <c r="C45" s="308" t="n">
        <v>493.2175043697</v>
      </c>
    </row>
    <row r="46">
      <c r="A46" s="308" t="inlineStr">
        <is>
          <t>2024-03</t>
        </is>
      </c>
      <c r="B46" s="308" t="n">
        <v>184.4771115456</v>
      </c>
      <c r="C46" s="308" t="n">
        <v>509.3575022438</v>
      </c>
    </row>
    <row r="47">
      <c r="A47" s="308" t="inlineStr">
        <is>
          <t>2024-04</t>
        </is>
      </c>
      <c r="B47" s="308" t="n">
        <v>187.2325853821</v>
      </c>
      <c r="C47" s="308" t="n">
        <v>488.8203853716</v>
      </c>
    </row>
    <row r="48">
      <c r="A48" s="308" t="inlineStr">
        <is>
          <t>2024-05</t>
        </is>
      </c>
      <c r="B48" s="308" t="n">
        <v>187.3368799267</v>
      </c>
      <c r="C48" s="308" t="n">
        <v>513.5447759541</v>
      </c>
    </row>
    <row r="49">
      <c r="A49" s="308" t="inlineStr">
        <is>
          <t>2024-06</t>
        </is>
      </c>
      <c r="B49" s="308" t="n">
        <v>188.2112315192</v>
      </c>
      <c r="C49" s="308" t="n">
        <v>531.6650443674999</v>
      </c>
    </row>
    <row r="50">
      <c r="A50" s="308" t="inlineStr">
        <is>
          <t>2024-07</t>
        </is>
      </c>
      <c r="B50" s="308" t="n">
        <v>190.2043770851</v>
      </c>
      <c r="C50" s="308" t="n">
        <v>538.1030154865</v>
      </c>
    </row>
    <row r="51">
      <c r="A51" s="308" t="inlineStr">
        <is>
          <t>2024-08</t>
        </is>
      </c>
      <c r="B51" s="308" t="n">
        <v>185.6187337131</v>
      </c>
      <c r="C51" s="308" t="n">
        <v>550.6761093107</v>
      </c>
    </row>
    <row r="52">
      <c r="A52" s="308" t="inlineStr">
        <is>
          <t>2024-09</t>
        </is>
      </c>
      <c r="B52" s="308" t="n">
        <v>164.0134779977</v>
      </c>
      <c r="C52" s="308" t="n">
        <v>562.2453646183</v>
      </c>
    </row>
    <row r="53">
      <c r="A53" s="308" t="inlineStr">
        <is>
          <t>2024-10</t>
        </is>
      </c>
      <c r="B53" s="308" t="n">
        <v>168.1708962045</v>
      </c>
      <c r="C53" s="308" t="n">
        <v>557.2281165235</v>
      </c>
    </row>
    <row r="54">
      <c r="A54" s="308" t="inlineStr">
        <is>
          <t>2024-11</t>
        </is>
      </c>
      <c r="B54" s="308" t="n">
        <v>169.7845551526</v>
      </c>
      <c r="C54" s="308" t="n">
        <v>590.4575858386</v>
      </c>
    </row>
    <row r="55">
      <c r="A55" s="308" t="inlineStr">
        <is>
          <t>2024-12</t>
        </is>
      </c>
      <c r="B55" s="308" t="n">
        <v>156.6293353829</v>
      </c>
      <c r="C55" s="308" t="n">
        <v>576.2277005713</v>
      </c>
    </row>
    <row r="56">
      <c r="A56" s="308" t="inlineStr">
        <is>
          <t>2025-01</t>
        </is>
      </c>
      <c r="B56" s="308" t="n">
        <v>157.1360407956</v>
      </c>
      <c r="C56" s="308" t="n">
        <v>591.7031032586</v>
      </c>
    </row>
    <row r="57">
      <c r="A57" s="308" t="inlineStr">
        <is>
          <t>2025-02</t>
        </is>
      </c>
      <c r="B57" s="308" t="n">
        <v>151.9733818743</v>
      </c>
      <c r="C57" s="308" t="n">
        <v>584.1915354993</v>
      </c>
    </row>
    <row r="58">
      <c r="A58" s="308" t="inlineStr">
        <is>
          <t>2025-03</t>
        </is>
      </c>
      <c r="B58" s="308" t="n">
        <v>153.9455331633</v>
      </c>
      <c r="C58" s="308" t="n">
        <v>551.6398309809</v>
      </c>
    </row>
    <row r="59">
      <c r="A59" s="308" t="inlineStr">
        <is>
          <t>2025-04</t>
        </is>
      </c>
      <c r="B59" s="308" t="n">
        <v>127.1100189698</v>
      </c>
      <c r="C59" s="308" t="n">
        <v>546.8570261752</v>
      </c>
    </row>
    <row r="60">
      <c r="A60" s="308" t="inlineStr">
        <is>
          <t>2025-05</t>
        </is>
      </c>
      <c r="B60" s="308" t="n">
        <v>130.468424323</v>
      </c>
      <c r="C60" s="308" t="n">
        <v>581.2241906037</v>
      </c>
    </row>
    <row r="61">
      <c r="A61" s="308" t="inlineStr">
        <is>
          <t>2025-06</t>
        </is>
      </c>
      <c r="B61" s="308" t="n">
        <v>133.2319695428</v>
      </c>
      <c r="C61" s="308" t="n">
        <v>611.0954844284</v>
      </c>
    </row>
    <row r="62">
      <c r="A62" s="308" t="inlineStr">
        <is>
          <t>2025-07</t>
        </is>
      </c>
      <c r="B62" s="308" t="n">
        <v>144.1503973233</v>
      </c>
      <c r="C62" s="308" t="n">
        <v>625.1699179372</v>
      </c>
    </row>
    <row r="63">
      <c r="A63" s="308" t="inlineStr">
        <is>
          <t>2025-08</t>
        </is>
      </c>
      <c r="B63" s="308" t="n">
        <v>145.2720662718</v>
      </c>
      <c r="C63" s="308" t="n">
        <v>637.9981261317999</v>
      </c>
    </row>
    <row r="64">
      <c r="A64" s="308" t="inlineStr">
        <is>
          <t>2025-09</t>
        </is>
      </c>
      <c r="B64" s="308" t="n">
        <v>139.7447746941</v>
      </c>
      <c r="C64" s="308" t="n">
        <v>660.7149899586</v>
      </c>
    </row>
    <row r="65">
      <c r="A65" s="308" t="inlineStr">
        <is>
          <t>2025-10</t>
        </is>
      </c>
      <c r="B65" s="308" t="n">
        <v>139.8326644895</v>
      </c>
      <c r="C65" s="308" t="n">
        <v>676.4647183211</v>
      </c>
    </row>
    <row r="66">
      <c r="A66" s="308" t="inlineStr">
        <is>
          <t>2025-11</t>
        </is>
      </c>
      <c r="B66" s="308" t="n">
        <v>150.0443491866</v>
      </c>
      <c r="C66" s="308" t="n">
        <v>677.7838076613</v>
      </c>
    </row>
    <row r="67">
      <c r="A67" s="308" t="inlineStr">
        <is>
          <t>2025-12</t>
        </is>
      </c>
      <c r="B67" s="308" t="n">
        <v>147.8220526458</v>
      </c>
      <c r="C67" s="308" t="n">
        <v>678.3067456674</v>
      </c>
    </row>
    <row r="68">
      <c r="A68" s="308" t="inlineStr">
        <is>
          <t>2026-01</t>
        </is>
      </c>
      <c r="B68" s="308" t="n">
        <v>161.2148309138</v>
      </c>
      <c r="C68" s="308" t="n">
        <v>688.3034942507001</v>
      </c>
    </row>
    <row r="69">
      <c r="A69" s="308" t="inlineStr">
        <is>
          <t>2026-02</t>
        </is>
      </c>
      <c r="B69" s="308" t="n">
        <v>171.1758326653</v>
      </c>
      <c r="C69" s="308" t="n">
        <v>682.3551801683</v>
      </c>
    </row>
    <row r="70">
      <c r="A70" s="308" t="inlineStr">
        <is>
          <t>2026-03</t>
        </is>
      </c>
      <c r="B70" s="308" t="n">
        <v>195.6308898888</v>
      </c>
      <c r="C70" s="308" t="n">
        <v>648.6864324889</v>
      </c>
    </row>
    <row r="71">
      <c r="A71" s="308" t="inlineStr">
        <is>
          <t>2026-04</t>
        </is>
      </c>
      <c r="B71" s="308" t="n">
        <v>203.3853070824</v>
      </c>
      <c r="C71" s="308" t="n">
        <v>716.8327206883999</v>
      </c>
    </row>
    <row r="72">
      <c r="A72" s="308" t="inlineStr">
        <is>
          <t>2026-05</t>
        </is>
      </c>
      <c r="B72" s="308" t="n">
        <v>190.43006231</v>
      </c>
      <c r="C72" s="308" t="n">
        <v>754.5565587988</v>
      </c>
    </row>
    <row r="73">
      <c r="A73" s="308" t="inlineStr">
        <is>
          <t>2026-06</t>
        </is>
      </c>
      <c r="B73" s="308" t="n">
        <v>174.8161497433</v>
      </c>
      <c r="C73" s="308" t="n">
        <v>746.77</v>
      </c>
    </row>
    <row r="74">
      <c r="A74" s="308" t="inlineStr">
        <is>
          <t>2026-07</t>
        </is>
      </c>
      <c r="B74" s="308" t="n">
        <v>201.8371691341</v>
      </c>
      <c r="C74" s="308" t="n">
        <v>747.03</v>
      </c>
    </row>
    <row r="75">
      <c r="A75" s="308" t="inlineStr">
        <is>
          <t>2026-08</t>
        </is>
      </c>
      <c r="B75" s="308" t="n">
        <v>208.55</v>
      </c>
      <c r="C75" s="308" t="n">
        <v>769.0599999999999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B5" s="453">
        <f>AVERAGE(Metrics!$B$6:$L$6)</f>
        <v/>
      </c>
      <c r="C5" s="453">
        <f>AVERAGE(Metrics!$B$6:$L$6)</f>
        <v/>
      </c>
      <c r="D5" s="453">
        <f>AVERAGE(Metrics!$B$6:$L$6)</f>
        <v/>
      </c>
      <c r="E5" s="453">
        <f>AVERAGE(Metrics!$B$6:$L$6)</f>
        <v/>
      </c>
      <c r="F5" s="453">
        <f>AVERAGE(Metrics!$B$6:$L$6)</f>
        <v/>
      </c>
      <c r="G5" s="453">
        <f>AVERAGE(Metrics!$B$6:$L$6)</f>
        <v/>
      </c>
      <c r="H5" s="453">
        <f>AVERAGE(Metrics!$B$6:$L$6)</f>
        <v/>
      </c>
      <c r="I5" s="453">
        <f>AVERAGE(Metrics!$B$6:$L$6)</f>
        <v/>
      </c>
      <c r="J5" s="453">
        <f>AVERAGE(Metrics!$B$6:$L$6)</f>
        <v/>
      </c>
      <c r="K5" s="453">
        <f>AVERAGE(Metrics!$B$6:$L$6)</f>
        <v/>
      </c>
      <c r="L5" s="453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4">
        <f>AVERAGE(Metrics!$B$181:$L$181)</f>
        <v/>
      </c>
      <c r="C14" s="454">
        <f>AVERAGE(Metrics!$B$181:$L$181)</f>
        <v/>
      </c>
      <c r="D14" s="454">
        <f>AVERAGE(Metrics!$B$181:$L$181)</f>
        <v/>
      </c>
      <c r="E14" s="454">
        <f>AVERAGE(Metrics!$B$181:$L$181)</f>
        <v/>
      </c>
      <c r="F14" s="454">
        <f>AVERAGE(Metrics!$B$181:$L$181)</f>
        <v/>
      </c>
      <c r="G14" s="454">
        <f>AVERAGE(Metrics!$B$181:$L$181)</f>
        <v/>
      </c>
      <c r="H14" s="454">
        <f>AVERAGE(Metrics!$B$181:$L$181)</f>
        <v/>
      </c>
      <c r="I14" s="454">
        <f>AVERAGE(Metrics!$B$181:$L$181)</f>
        <v/>
      </c>
      <c r="J14" s="454">
        <f>AVERAGE(Metrics!$B$181:$L$181)</f>
        <v/>
      </c>
      <c r="K14" s="454">
        <f>AVERAGE(Metrics!$B$181:$L$181)</f>
        <v/>
      </c>
      <c r="L14" s="454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2026-09-24T11:43:58Z</dcterms:modified>
  <cp:lastModifiedBy>Francesco Laconi</cp:lastModifiedBy>
  <cp:revision>16</cp:revision>
</cp:coreProperties>
</file>